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LEY DE DISCIPLINA\2021\2DO TRIMESTRE\2do. Trimestre Ley de Disciplina Financiera\"/>
    </mc:Choice>
  </mc:AlternateContent>
  <xr:revisionPtr revIDLastSave="0" documentId="13_ncr:1_{5A7F94B3-ECAD-4841-977E-8BF6ECC58394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externalReferences>
    <externalReference r:id="rId5"/>
  </externalReferences>
  <definedNames>
    <definedName name="_xlnm.Print_Area" localSheetId="1">'6d. Servicios Personales x Cate'!$A$1:$I$34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H9" i="1"/>
  <c r="G9" i="1"/>
  <c r="G32" i="1" s="1"/>
  <c r="F9" i="1"/>
  <c r="F32" i="1" s="1"/>
  <c r="E9" i="1"/>
  <c r="D9" i="1"/>
  <c r="C9" i="1"/>
  <c r="C32" i="1" s="1"/>
  <c r="H32" i="1" l="1"/>
  <c r="D32" i="1"/>
  <c r="E32" i="1"/>
  <c r="G24" i="3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F11" i="3"/>
  <c r="E11" i="3"/>
  <c r="D11" i="3"/>
  <c r="C11" i="3"/>
  <c r="B11" i="3"/>
  <c r="A11" i="3"/>
  <c r="G10" i="3"/>
  <c r="F10" i="3"/>
  <c r="E10" i="3"/>
  <c r="D10" i="3"/>
  <c r="C10" i="3"/>
  <c r="B10" i="3"/>
  <c r="A10" i="3"/>
  <c r="G9" i="3"/>
  <c r="F9" i="3"/>
  <c r="E9" i="3"/>
  <c r="D9" i="3"/>
  <c r="C9" i="3"/>
  <c r="B9" i="3"/>
  <c r="A9" i="3"/>
  <c r="G8" i="3"/>
  <c r="F8" i="3"/>
  <c r="E8" i="3"/>
  <c r="D8" i="3"/>
  <c r="C8" i="3"/>
  <c r="B8" i="3"/>
  <c r="A8" i="3"/>
  <c r="G7" i="3"/>
  <c r="F7" i="3"/>
  <c r="E7" i="3"/>
  <c r="D7" i="3"/>
  <c r="C7" i="3"/>
  <c r="B7" i="3"/>
  <c r="A7" i="3"/>
  <c r="G6" i="3"/>
  <c r="F6" i="3"/>
  <c r="E6" i="3"/>
  <c r="D6" i="3"/>
  <c r="C6" i="3"/>
  <c r="B6" i="3"/>
  <c r="A6" i="3"/>
  <c r="G5" i="3"/>
  <c r="F5" i="3"/>
  <c r="E5" i="3"/>
  <c r="D5" i="3"/>
  <c r="C5" i="3"/>
  <c r="B5" i="3"/>
  <c r="A5" i="3"/>
  <c r="G4" i="3"/>
  <c r="F4" i="3"/>
  <c r="E4" i="3"/>
  <c r="D4" i="3"/>
  <c r="C4" i="3"/>
  <c r="B4" i="3"/>
  <c r="A4" i="3"/>
  <c r="G3" i="3"/>
  <c r="F3" i="3"/>
  <c r="E3" i="3"/>
  <c r="D3" i="3"/>
  <c r="C3" i="3"/>
  <c r="B3" i="3"/>
  <c r="A3" i="3"/>
  <c r="G2" i="3"/>
  <c r="F2" i="3"/>
  <c r="E2" i="3"/>
  <c r="D2" i="3"/>
  <c r="C2" i="3"/>
  <c r="B2" i="3"/>
  <c r="A2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<sst xmlns="http://schemas.openxmlformats.org/spreadsheetml/2006/main" count="60" uniqueCount="42">
  <si>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</si>
  <si>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</si>
  <si>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</si>
  <si>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</si>
  <si>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</si>
  <si>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</si>
  <si>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</si>
  <si>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</si>
  <si>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</si>
  <si>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</si>
  <si>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</si>
  <si>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</si>
  <si>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</si>
  <si>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</si>
  <si>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</si>
  <si>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</si>
  <si>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</si>
  <si>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</si>
  <si>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</si>
  <si>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</si>
  <si>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</si>
  <si>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</si>
  <si>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</si>
  <si>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</si>
  <si>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GOBIERNO DEL ESTADO DE MICHOACÁN DE OCAMPO</t>
  </si>
  <si>
    <t>Entidad CP</t>
  </si>
  <si>
    <t>Etiquetado</t>
  </si>
  <si>
    <t>Pos.presupuestaria</t>
  </si>
  <si>
    <t>GEMC</t>
  </si>
  <si>
    <t>1</t>
  </si>
  <si>
    <t>995</t>
  </si>
  <si>
    <t/>
  </si>
  <si>
    <t>996</t>
  </si>
  <si>
    <t>2</t>
  </si>
  <si>
    <t>Resultado total</t>
  </si>
  <si>
    <t xml:space="preserve">
Aprobado</t>
  </si>
  <si>
    <t xml:space="preserve">
Ampliaciones/Reducciones</t>
  </si>
  <si>
    <t xml:space="preserve">
Modificado</t>
  </si>
  <si>
    <t xml:space="preserve">
Devengado</t>
  </si>
  <si>
    <t xml:space="preserve">
Pagado</t>
  </si>
  <si>
    <t xml:space="preserve">
Subejercicio (e)</t>
  </si>
  <si>
    <t>Periodo de Enero a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</si>
</sst>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\ #,##0.00"/>
  </numFmts>
  <fonts count="30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0" fontId="27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28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6" applyNumberFormat="0" applyAlignment="0" applyProtection="0"/>
    <xf numFmtId="0" fontId="16" fillId="4" borderId="21" applyNumberFormat="0" applyAlignment="0" applyProtection="0"/>
    <xf numFmtId="0" fontId="8" fillId="4" borderId="16" applyNumberFormat="0" applyAlignment="0" applyProtection="0"/>
    <xf numFmtId="0" fontId="10" fillId="0" borderId="18" applyNumberFormat="0" applyFill="0" applyAlignment="0" applyProtection="0"/>
    <xf numFmtId="0" fontId="9" fillId="5" borderId="17" applyNumberFormat="0" applyAlignment="0" applyProtection="0"/>
    <xf numFmtId="0" fontId="25" fillId="0" borderId="0" applyNumberFormat="0" applyFill="0" applyBorder="0" applyAlignment="0" applyProtection="0"/>
    <xf numFmtId="0" fontId="6" fillId="8" borderId="20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7" applyNumberFormat="0" applyFill="0" applyAlignment="0" applyProtection="0"/>
    <xf numFmtId="4" fontId="17" fillId="9" borderId="22" applyNumberFormat="0" applyProtection="0">
      <alignment vertical="center"/>
    </xf>
    <xf numFmtId="4" fontId="18" fillId="9" borderId="22" applyNumberFormat="0" applyProtection="0">
      <alignment vertical="center"/>
    </xf>
    <xf numFmtId="4" fontId="17" fillId="9" borderId="22" applyNumberFormat="0" applyProtection="0">
      <alignment horizontal="left" vertical="center" indent="1"/>
    </xf>
    <xf numFmtId="0" fontId="17" fillId="9" borderId="2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2" applyNumberFormat="0" applyProtection="0">
      <alignment horizontal="right" vertical="center"/>
    </xf>
    <xf numFmtId="4" fontId="19" fillId="12" borderId="22" applyNumberFormat="0" applyProtection="0">
      <alignment horizontal="right" vertical="center"/>
    </xf>
    <xf numFmtId="4" fontId="19" fillId="13" borderId="22" applyNumberFormat="0" applyProtection="0">
      <alignment horizontal="right" vertical="center"/>
    </xf>
    <xf numFmtId="4" fontId="19" fillId="14" borderId="22" applyNumberFormat="0" applyProtection="0">
      <alignment horizontal="right" vertical="center"/>
    </xf>
    <xf numFmtId="4" fontId="19" fillId="15" borderId="22" applyNumberFormat="0" applyProtection="0">
      <alignment horizontal="right" vertical="center"/>
    </xf>
    <xf numFmtId="4" fontId="19" fillId="16" borderId="22" applyNumberFormat="0" applyProtection="0">
      <alignment horizontal="right" vertical="center"/>
    </xf>
    <xf numFmtId="4" fontId="19" fillId="17" borderId="22" applyNumberFormat="0" applyProtection="0">
      <alignment horizontal="right" vertical="center"/>
    </xf>
    <xf numFmtId="4" fontId="19" fillId="18" borderId="22" applyNumberFormat="0" applyProtection="0">
      <alignment horizontal="right" vertical="center"/>
    </xf>
    <xf numFmtId="4" fontId="19" fillId="19" borderId="22" applyNumberFormat="0" applyProtection="0">
      <alignment horizontal="right" vertical="center"/>
    </xf>
    <xf numFmtId="4" fontId="17" fillId="20" borderId="23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2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6" fillId="22" borderId="22" applyNumberFormat="0" applyProtection="0">
      <alignment horizontal="left" vertical="center" indent="1"/>
    </xf>
    <xf numFmtId="0" fontId="6" fillId="22" borderId="22" applyNumberFormat="0" applyProtection="0">
      <alignment horizontal="left" vertical="top" indent="1"/>
    </xf>
    <xf numFmtId="0" fontId="6" fillId="10" borderId="22" applyNumberFormat="0" applyProtection="0">
      <alignment horizontal="left" vertical="center" indent="1"/>
    </xf>
    <xf numFmtId="0" fontId="6" fillId="10" borderId="22" applyNumberFormat="0" applyProtection="0">
      <alignment horizontal="left" vertical="top" indent="1"/>
    </xf>
    <xf numFmtId="0" fontId="6" fillId="23" borderId="22" applyNumberFormat="0" applyProtection="0">
      <alignment horizontal="left" vertical="center" indent="1"/>
    </xf>
    <xf numFmtId="0" fontId="6" fillId="23" borderId="22" applyNumberFormat="0" applyProtection="0">
      <alignment horizontal="left" vertical="top" indent="1"/>
    </xf>
    <xf numFmtId="0" fontId="6" fillId="21" borderId="22" applyNumberFormat="0" applyProtection="0">
      <alignment horizontal="left" vertical="center" indent="1"/>
    </xf>
    <xf numFmtId="0" fontId="6" fillId="21" borderId="22" applyNumberFormat="0" applyProtection="0">
      <alignment horizontal="left" vertical="top" indent="1"/>
    </xf>
    <xf numFmtId="0" fontId="6" fillId="24" borderId="24" applyNumberFormat="0">
      <protection locked="0"/>
    </xf>
    <xf numFmtId="4" fontId="19" fillId="25" borderId="22" applyNumberFormat="0" applyProtection="0">
      <alignment vertical="center"/>
    </xf>
    <xf numFmtId="4" fontId="21" fillId="25" borderId="22" applyNumberFormat="0" applyProtection="0">
      <alignment vertical="center"/>
    </xf>
    <xf numFmtId="4" fontId="19" fillId="25" borderId="22" applyNumberFormat="0" applyProtection="0">
      <alignment horizontal="left" vertical="center" indent="1"/>
    </xf>
    <xf numFmtId="0" fontId="19" fillId="25" borderId="22" applyNumberFormat="0" applyProtection="0">
      <alignment horizontal="left" vertical="top" indent="1"/>
    </xf>
    <xf numFmtId="4" fontId="19" fillId="21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19" fillId="10" borderId="22" applyNumberFormat="0" applyProtection="0">
      <alignment horizontal="left" vertical="center" indent="1"/>
    </xf>
    <xf numFmtId="0" fontId="19" fillId="10" borderId="22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22" applyNumberFormat="0" applyProtection="0">
      <alignment horizontal="right" vertical="center"/>
    </xf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quotePrefix="1" applyAlignment="1"/>
    <xf numFmtId="0" fontId="4" fillId="0" borderId="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10" borderId="0" xfId="22" applyNumberFormat="1">
      <alignment horizontal="left" vertical="center" indent="1"/>
    </xf>
    <xf numFmtId="0" fontId="19" fillId="10" borderId="22" xfId="53" applyNumberFormat="1">
      <alignment horizontal="left" vertical="center" indent="1"/>
    </xf>
    <xf numFmtId="164" fontId="19" fillId="21" borderId="22" xfId="51" applyNumberFormat="1">
      <alignment horizontal="right" vertical="center"/>
    </xf>
    <xf numFmtId="0" fontId="6" fillId="22" borderId="22" xfId="38" applyAlignment="1">
      <alignment horizontal="left" vertical="center" indent="2"/>
    </xf>
    <xf numFmtId="0" fontId="6" fillId="10" borderId="22" xfId="40" applyAlignment="1">
      <alignment horizontal="left" vertical="center" indent="3"/>
    </xf>
    <xf numFmtId="0" fontId="6" fillId="23" borderId="22" xfId="42" applyAlignment="1">
      <alignment horizontal="left" vertical="center" indent="4"/>
    </xf>
    <xf numFmtId="4" fontId="19" fillId="21" borderId="22" xfId="51" applyNumberFormat="1">
      <alignment horizontal="right" vertical="center"/>
    </xf>
    <xf numFmtId="0" fontId="19" fillId="10" borderId="22" xfId="53" quotePrefix="1" applyNumberFormat="1">
      <alignment horizontal="left" vertical="center" indent="1"/>
    </xf>
    <xf numFmtId="0" fontId="17" fillId="9" borderId="22" xfId="20" quotePrefix="1" applyNumberFormat="1">
      <alignment horizontal="left" vertical="center" indent="1"/>
    </xf>
    <xf numFmtId="4" fontId="17" fillId="9" borderId="22" xfId="18" applyNumberFormat="1">
      <alignment vertical="center"/>
    </xf>
    <xf numFmtId="0" fontId="17" fillId="10" borderId="0" xfId="22" quotePrefix="1" applyNumberFormat="1" applyAlignment="1">
      <alignment horizontal="left" vertical="center" indent="1"/>
    </xf>
    <xf numFmtId="0" fontId="6" fillId="22" borderId="22" xfId="39" quotePrefix="1" applyAlignment="1">
      <alignment horizontal="left" vertical="top" wrapText="1" indent="1"/>
    </xf>
    <xf numFmtId="0" fontId="0" fillId="0" borderId="0" xfId="0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58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 xr:uid="{00000000-0005-0000-0000-00000B000000}"/>
    <cellStyle name="SAPBEXaggDataEmph" xfId="19" xr:uid="{00000000-0005-0000-0000-00000C000000}"/>
    <cellStyle name="SAPBEXaggItem" xfId="20" xr:uid="{00000000-0005-0000-0000-00000D000000}"/>
    <cellStyle name="SAPBEXaggItemX" xfId="21" xr:uid="{00000000-0005-0000-0000-00000E000000}"/>
    <cellStyle name="SAPBEXchaText" xfId="22" xr:uid="{00000000-0005-0000-0000-00000F000000}"/>
    <cellStyle name="SAPBEXexcBad7" xfId="23" xr:uid="{00000000-0005-0000-0000-000010000000}"/>
    <cellStyle name="SAPBEXexcBad8" xfId="24" xr:uid="{00000000-0005-0000-0000-000011000000}"/>
    <cellStyle name="SAPBEXexcBad9" xfId="25" xr:uid="{00000000-0005-0000-0000-000012000000}"/>
    <cellStyle name="SAPBEXexcCritical4" xfId="26" xr:uid="{00000000-0005-0000-0000-000013000000}"/>
    <cellStyle name="SAPBEXexcCritical5" xfId="27" xr:uid="{00000000-0005-0000-0000-000014000000}"/>
    <cellStyle name="SAPBEXexcCritical6" xfId="28" xr:uid="{00000000-0005-0000-0000-000015000000}"/>
    <cellStyle name="SAPBEXexcGood1" xfId="29" xr:uid="{00000000-0005-0000-0000-000016000000}"/>
    <cellStyle name="SAPBEXexcGood2" xfId="30" xr:uid="{00000000-0005-0000-0000-000017000000}"/>
    <cellStyle name="SAPBEXexcGood3" xfId="31" xr:uid="{00000000-0005-0000-0000-000018000000}"/>
    <cellStyle name="SAPBEXfilterDrill" xfId="32" xr:uid="{00000000-0005-0000-0000-000019000000}"/>
    <cellStyle name="SAPBEXfilterItem" xfId="33" xr:uid="{00000000-0005-0000-0000-00001A000000}"/>
    <cellStyle name="SAPBEXfilterText" xfId="34" xr:uid="{00000000-0005-0000-0000-00001B000000}"/>
    <cellStyle name="SAPBEXformats" xfId="35" xr:uid="{00000000-0005-0000-0000-00001C000000}"/>
    <cellStyle name="SAPBEXheaderItem" xfId="36" xr:uid="{00000000-0005-0000-0000-00001D000000}"/>
    <cellStyle name="SAPBEXheaderText" xfId="37" xr:uid="{00000000-0005-0000-0000-00001E000000}"/>
    <cellStyle name="SAPBEXHLevel0" xfId="38" xr:uid="{00000000-0005-0000-0000-00001F000000}"/>
    <cellStyle name="SAPBEXHLevel0X" xfId="39" xr:uid="{00000000-0005-0000-0000-000020000000}"/>
    <cellStyle name="SAPBEXHLevel1" xfId="40" xr:uid="{00000000-0005-0000-0000-000021000000}"/>
    <cellStyle name="SAPBEXHLevel1X" xfId="41" xr:uid="{00000000-0005-0000-0000-000022000000}"/>
    <cellStyle name="SAPBEXHLevel2" xfId="42" xr:uid="{00000000-0005-0000-0000-000023000000}"/>
    <cellStyle name="SAPBEXHLevel2X" xfId="43" xr:uid="{00000000-0005-0000-0000-000024000000}"/>
    <cellStyle name="SAPBEXHLevel3" xfId="44" xr:uid="{00000000-0005-0000-0000-000025000000}"/>
    <cellStyle name="SAPBEXHLevel3X" xfId="45" xr:uid="{00000000-0005-0000-0000-000026000000}"/>
    <cellStyle name="SAPBEXinputData" xfId="46" xr:uid="{00000000-0005-0000-0000-000027000000}"/>
    <cellStyle name="SAPBEXresData" xfId="47" xr:uid="{00000000-0005-0000-0000-000028000000}"/>
    <cellStyle name="SAPBEXresDataEmph" xfId="48" xr:uid="{00000000-0005-0000-0000-000029000000}"/>
    <cellStyle name="SAPBEXresItem" xfId="49" xr:uid="{00000000-0005-0000-0000-00002A000000}"/>
    <cellStyle name="SAPBEXresItemX" xfId="50" xr:uid="{00000000-0005-0000-0000-00002B000000}"/>
    <cellStyle name="SAPBEXstdData" xfId="51" xr:uid="{00000000-0005-0000-0000-00002C000000}"/>
    <cellStyle name="SAPBEXstdDataEmph" xfId="52" xr:uid="{00000000-0005-0000-0000-00002D000000}"/>
    <cellStyle name="SAPBEXstdItem" xfId="53" xr:uid="{00000000-0005-0000-0000-00002E000000}"/>
    <cellStyle name="SAPBEXstdItemX" xfId="54" xr:uid="{00000000-0005-0000-0000-00002F000000}"/>
    <cellStyle name="SAPBEXtitle" xfId="55" xr:uid="{00000000-0005-0000-0000-000030000000}"/>
    <cellStyle name="SAPBEXundefined" xfId="56" xr:uid="{00000000-0005-0000-0000-000031000000}"/>
    <cellStyle name="Sheet Title" xfId="57" xr:uid="{00000000-0005-0000-0000-000032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161924</xdr:rowOff>
    </xdr:from>
    <xdr:to>
      <xdr:col>9</xdr:col>
      <xdr:colOff>1006474</xdr:colOff>
      <xdr:row>7</xdr:row>
      <xdr:rowOff>149224</xdr:rowOff>
    </xdr:to>
    <xdr:pic macro="[1]!DesignIconClicked"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323849"/>
          <a:ext cx="9474200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6350</xdr:rowOff>
    </xdr:from>
    <xdr:to>
      <xdr:col>1</xdr:col>
      <xdr:colOff>69850</xdr:colOff>
      <xdr:row>2</xdr:row>
      <xdr:rowOff>57150</xdr:rowOff>
    </xdr:to>
    <xdr:pic macro="[1]!DesignIconClicked">
      <xdr:nvPicPr>
        <xdr:cNvPr id="3" name="BExEZUEHY5MO4RMQAK69YZRUMOQB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19050</xdr:colOff>
      <xdr:row>2</xdr:row>
      <xdr:rowOff>82550</xdr:rowOff>
    </xdr:from>
    <xdr:to>
      <xdr:col>1</xdr:col>
      <xdr:colOff>69850</xdr:colOff>
      <xdr:row>2</xdr:row>
      <xdr:rowOff>133350</xdr:rowOff>
    </xdr:to>
    <xdr:pic macro="[1]!DesignIconClicked">
      <xdr:nvPicPr>
        <xdr:cNvPr id="4" name="BEx5MLW9RSDV8DYG6CFZTZD25L6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6350</xdr:rowOff>
    </xdr:from>
    <xdr:to>
      <xdr:col>2</xdr:col>
      <xdr:colOff>79375</xdr:colOff>
      <xdr:row>2</xdr:row>
      <xdr:rowOff>57150</xdr:rowOff>
    </xdr:to>
    <xdr:pic macro="[1]!DesignIconClicked">
      <xdr:nvPicPr>
        <xdr:cNvPr id="5" name="BExO7CF10LCW3E1ICMIUBLKR788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28575</xdr:colOff>
      <xdr:row>2</xdr:row>
      <xdr:rowOff>82550</xdr:rowOff>
    </xdr:from>
    <xdr:to>
      <xdr:col>2</xdr:col>
      <xdr:colOff>79375</xdr:colOff>
      <xdr:row>2</xdr:row>
      <xdr:rowOff>133350</xdr:rowOff>
    </xdr:to>
    <xdr:pic macro="[1]!DesignIconClicked">
      <xdr:nvPicPr>
        <xdr:cNvPr id="6" name="BEx5GU22XBIK622C16V14RLZUOVI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2</xdr:row>
      <xdr:rowOff>6350</xdr:rowOff>
    </xdr:from>
    <xdr:to>
      <xdr:col>3</xdr:col>
      <xdr:colOff>76200</xdr:colOff>
      <xdr:row>2</xdr:row>
      <xdr:rowOff>57150</xdr:rowOff>
    </xdr:to>
    <xdr:pic macro="[1]!DesignIconClicked">
      <xdr:nvPicPr>
        <xdr:cNvPr id="7" name="BExS7XMCZ3BEW7E6EPH7RFE55WE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2</xdr:row>
      <xdr:rowOff>82550</xdr:rowOff>
    </xdr:from>
    <xdr:to>
      <xdr:col>3</xdr:col>
      <xdr:colOff>76200</xdr:colOff>
      <xdr:row>2</xdr:row>
      <xdr:rowOff>133350</xdr:rowOff>
    </xdr:to>
    <xdr:pic macro="[1]!DesignIconClicked">
      <xdr:nvPicPr>
        <xdr:cNvPr id="8" name="BExKFWAB6Z59VSVDGCCD3Q4TUNS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</xdr:row>
      <xdr:rowOff>6350</xdr:rowOff>
    </xdr:from>
    <xdr:to>
      <xdr:col>4</xdr:col>
      <xdr:colOff>69850</xdr:colOff>
      <xdr:row>2</xdr:row>
      <xdr:rowOff>57150</xdr:rowOff>
    </xdr:to>
    <xdr:pic macro="[1]!DesignIconClicked">
      <xdr:nvPicPr>
        <xdr:cNvPr id="9" name="BExEXURZ99759NAKGAMQ66RYSQ1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19050</xdr:colOff>
      <xdr:row>2</xdr:row>
      <xdr:rowOff>82550</xdr:rowOff>
    </xdr:from>
    <xdr:to>
      <xdr:col>4</xdr:col>
      <xdr:colOff>69850</xdr:colOff>
      <xdr:row>2</xdr:row>
      <xdr:rowOff>133350</xdr:rowOff>
    </xdr:to>
    <xdr:pic macro="[1]!DesignIconClicked">
      <xdr:nvPicPr>
        <xdr:cNvPr id="10" name="BEx7CWXPE11JHV33KVYUBEB485ZT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2</xdr:row>
      <xdr:rowOff>6350</xdr:rowOff>
    </xdr:from>
    <xdr:to>
      <xdr:col>5</xdr:col>
      <xdr:colOff>73025</xdr:colOff>
      <xdr:row>2</xdr:row>
      <xdr:rowOff>57150</xdr:rowOff>
    </xdr:to>
    <xdr:pic macro="[1]!DesignIconClicked">
      <xdr:nvPicPr>
        <xdr:cNvPr id="11" name="BExU8QFFCRIHNBELKUYBJ9LK7Y1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2</xdr:row>
      <xdr:rowOff>82550</xdr:rowOff>
    </xdr:from>
    <xdr:to>
      <xdr:col>5</xdr:col>
      <xdr:colOff>73025</xdr:colOff>
      <xdr:row>2</xdr:row>
      <xdr:rowOff>133350</xdr:rowOff>
    </xdr:to>
    <xdr:pic macro="[1]!DesignIconClicked">
      <xdr:nvPicPr>
        <xdr:cNvPr id="12" name="BEx3UIFCH471AZVCQ0MGEWFUS4M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</xdr:row>
      <xdr:rowOff>6350</xdr:rowOff>
    </xdr:from>
    <xdr:to>
      <xdr:col>6</xdr:col>
      <xdr:colOff>76200</xdr:colOff>
      <xdr:row>2</xdr:row>
      <xdr:rowOff>57150</xdr:rowOff>
    </xdr:to>
    <xdr:pic macro="[1]!DesignIconClicked">
      <xdr:nvPicPr>
        <xdr:cNvPr id="13" name="BExQ9U2FBIY6J9BXRBJD68VDS1QU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2</xdr:row>
      <xdr:rowOff>82550</xdr:rowOff>
    </xdr:from>
    <xdr:to>
      <xdr:col>6</xdr:col>
      <xdr:colOff>76200</xdr:colOff>
      <xdr:row>2</xdr:row>
      <xdr:rowOff>133350</xdr:rowOff>
    </xdr:to>
    <xdr:pic macro="[1]!DesignIconClicked">
      <xdr:nvPicPr>
        <xdr:cNvPr id="14" name="BExUAR93P13L1YNUXWWFSUI44BQ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</xdr:row>
      <xdr:rowOff>6350</xdr:rowOff>
    </xdr:from>
    <xdr:to>
      <xdr:col>7</xdr:col>
      <xdr:colOff>79375</xdr:colOff>
      <xdr:row>2</xdr:row>
      <xdr:rowOff>57150</xdr:rowOff>
    </xdr:to>
    <xdr:pic macro="[1]!DesignIconClicked">
      <xdr:nvPicPr>
        <xdr:cNvPr id="15" name="BEx1NU13TNFEZOB8JEK8LZ4QKKQY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2</xdr:row>
      <xdr:rowOff>82550</xdr:rowOff>
    </xdr:from>
    <xdr:to>
      <xdr:col>7</xdr:col>
      <xdr:colOff>79375</xdr:colOff>
      <xdr:row>2</xdr:row>
      <xdr:rowOff>133350</xdr:rowOff>
    </xdr:to>
    <xdr:pic macro="[1]!DesignIconClicked">
      <xdr:nvPicPr>
        <xdr:cNvPr id="16" name="BEx7E7DX4Q7II76PKUEC36UE9MJ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2</xdr:row>
      <xdr:rowOff>6350</xdr:rowOff>
    </xdr:from>
    <xdr:to>
      <xdr:col>8</xdr:col>
      <xdr:colOff>82550</xdr:colOff>
      <xdr:row>2</xdr:row>
      <xdr:rowOff>57150</xdr:rowOff>
    </xdr:to>
    <xdr:pic macro="[1]!DesignIconClicked">
      <xdr:nvPicPr>
        <xdr:cNvPr id="17" name="BExO7MB3MQNEHPUEDA0A8J8HB8F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2</xdr:row>
      <xdr:rowOff>82550</xdr:rowOff>
    </xdr:from>
    <xdr:to>
      <xdr:col>8</xdr:col>
      <xdr:colOff>82550</xdr:colOff>
      <xdr:row>2</xdr:row>
      <xdr:rowOff>133350</xdr:rowOff>
    </xdr:to>
    <xdr:pic macro="[1]!DesignIconClicked">
      <xdr:nvPicPr>
        <xdr:cNvPr id="18" name="BExUD367KVB499TRXGO7W6H2N59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2</xdr:row>
      <xdr:rowOff>6350</xdr:rowOff>
    </xdr:from>
    <xdr:to>
      <xdr:col>9</xdr:col>
      <xdr:colOff>73025</xdr:colOff>
      <xdr:row>2</xdr:row>
      <xdr:rowOff>57150</xdr:rowOff>
    </xdr:to>
    <xdr:pic macro="[1]!DesignIconClicked">
      <xdr:nvPicPr>
        <xdr:cNvPr id="19" name="BExZPJQCNJ57LVHDZG54RYZPWA3C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2</xdr:row>
      <xdr:rowOff>82550</xdr:rowOff>
    </xdr:from>
    <xdr:to>
      <xdr:col>9</xdr:col>
      <xdr:colOff>73025</xdr:colOff>
      <xdr:row>2</xdr:row>
      <xdr:rowOff>133350</xdr:rowOff>
    </xdr:to>
    <xdr:pic macro="[1]!DesignIconClicked">
      <xdr:nvPicPr>
        <xdr:cNvPr id="20" name="BExW4O7NV1JE2VCC2QECA0BN477W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406400"/>
          <a:ext cx="50800" cy="5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 macro="[1]!DesignIconClicked"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showGridLines="0" tabSelected="1" zoomScaleNormal="100" zoomScaleSheetLayoutView="90" workbookViewId="0">
      <pane ySplit="8" topLeftCell="A9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0.85546875" customWidth="1"/>
    <col min="2" max="2" width="58.5703125" customWidth="1"/>
    <col min="3" max="8" width="18.28515625" customWidth="1"/>
    <col min="9" max="9" width="0.85546875" customWidth="1"/>
  </cols>
  <sheetData>
    <row r="1" spans="2:9" ht="5.25" customHeight="1" thickBot="1" x14ac:dyDescent="0.25">
      <c r="B1" s="1"/>
      <c r="C1" s="13"/>
      <c r="E1" s="1"/>
    </row>
    <row r="2" spans="2:9" ht="18" x14ac:dyDescent="0.2">
      <c r="B2" s="27" t="s">
        <v>24</v>
      </c>
      <c r="C2" s="28"/>
      <c r="D2" s="28"/>
      <c r="E2" s="28"/>
      <c r="F2" s="28"/>
      <c r="G2" s="28"/>
      <c r="H2" s="29"/>
    </row>
    <row r="3" spans="2:9" ht="15" x14ac:dyDescent="0.2">
      <c r="B3" s="30" t="s">
        <v>0</v>
      </c>
      <c r="C3" s="31"/>
      <c r="D3" s="31"/>
      <c r="E3" s="31"/>
      <c r="F3" s="31"/>
      <c r="G3" s="31"/>
      <c r="H3" s="32"/>
    </row>
    <row r="4" spans="2:9" x14ac:dyDescent="0.2">
      <c r="B4" s="33" t="s">
        <v>1</v>
      </c>
      <c r="C4" s="34"/>
      <c r="D4" s="34"/>
      <c r="E4" s="34"/>
      <c r="F4" s="34"/>
      <c r="G4" s="34"/>
      <c r="H4" s="35"/>
    </row>
    <row r="5" spans="2:9" x14ac:dyDescent="0.2">
      <c r="B5" s="36" t="s">
        <v>41</v>
      </c>
      <c r="C5" s="37"/>
      <c r="D5" s="37"/>
      <c r="E5" s="37"/>
      <c r="F5" s="37"/>
      <c r="G5" s="37"/>
      <c r="H5" s="38"/>
    </row>
    <row r="6" spans="2:9" ht="13.5" thickBot="1" x14ac:dyDescent="0.25">
      <c r="B6" s="39" t="s">
        <v>2</v>
      </c>
      <c r="C6" s="40"/>
      <c r="D6" s="40"/>
      <c r="E6" s="40"/>
      <c r="F6" s="40"/>
      <c r="G6" s="40"/>
      <c r="H6" s="41"/>
    </row>
    <row r="7" spans="2:9" ht="13.5" thickBot="1" x14ac:dyDescent="0.25">
      <c r="B7" s="42" t="s">
        <v>3</v>
      </c>
      <c r="C7" s="44" t="s">
        <v>4</v>
      </c>
      <c r="D7" s="45"/>
      <c r="E7" s="45"/>
      <c r="F7" s="45"/>
      <c r="G7" s="46"/>
      <c r="H7" s="47" t="s">
        <v>5</v>
      </c>
      <c r="I7" s="26"/>
    </row>
    <row r="8" spans="2:9" ht="24.75" thickBot="1" x14ac:dyDescent="0.25">
      <c r="B8" s="43"/>
      <c r="C8" s="11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48"/>
      <c r="I8" s="26"/>
    </row>
    <row r="9" spans="2:9" x14ac:dyDescent="0.2">
      <c r="B9" s="2" t="s">
        <v>11</v>
      </c>
      <c r="C9" s="3">
        <f>C10+C11+C12+C15+C16+C19</f>
        <v>12327884365</v>
      </c>
      <c r="D9" s="3">
        <f t="shared" ref="D9:H9" si="0">D10+D11+D12+D15+D16+D19</f>
        <v>-909067520.56000006</v>
      </c>
      <c r="E9" s="3">
        <f t="shared" si="0"/>
        <v>4207860365.4400001</v>
      </c>
      <c r="F9" s="3">
        <f t="shared" si="0"/>
        <v>4207860365.4400001</v>
      </c>
      <c r="G9" s="3">
        <f t="shared" si="0"/>
        <v>3492948958.2399998</v>
      </c>
      <c r="H9" s="3">
        <f t="shared" si="0"/>
        <v>0</v>
      </c>
      <c r="I9" s="26"/>
    </row>
    <row r="10" spans="2:9" x14ac:dyDescent="0.2">
      <c r="B10" s="2" t="s">
        <v>12</v>
      </c>
      <c r="C10" s="3">
        <v>3664694954</v>
      </c>
      <c r="D10" s="3">
        <v>-253440213</v>
      </c>
      <c r="E10" s="3">
        <v>1644841929</v>
      </c>
      <c r="F10" s="3">
        <v>1644841929</v>
      </c>
      <c r="G10" s="3">
        <v>1416914726.1800001</v>
      </c>
      <c r="H10" s="3">
        <v>0</v>
      </c>
      <c r="I10" s="26"/>
    </row>
    <row r="11" spans="2:9" x14ac:dyDescent="0.2">
      <c r="B11" s="2" t="s">
        <v>13</v>
      </c>
      <c r="C11" s="3">
        <v>5545633126</v>
      </c>
      <c r="D11" s="3">
        <v>188701760.47</v>
      </c>
      <c r="E11" s="3">
        <v>1614006042.47</v>
      </c>
      <c r="F11" s="3">
        <v>1614006042.47</v>
      </c>
      <c r="G11" s="3">
        <v>1270789713.27</v>
      </c>
      <c r="H11" s="3">
        <v>0</v>
      </c>
      <c r="I11" s="26"/>
    </row>
    <row r="12" spans="2:9" x14ac:dyDescent="0.2">
      <c r="B12" s="2" t="s">
        <v>14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2:9" x14ac:dyDescent="0.2">
      <c r="B13" s="4" t="s">
        <v>15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2:9" x14ac:dyDescent="0.2">
      <c r="B14" s="4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2:9" x14ac:dyDescent="0.2">
      <c r="B15" s="2" t="s">
        <v>17</v>
      </c>
      <c r="C15" s="3">
        <v>3115751966</v>
      </c>
      <c r="D15" s="3">
        <v>-842557275.09000003</v>
      </c>
      <c r="E15" s="3">
        <v>948979867.90999997</v>
      </c>
      <c r="F15" s="3">
        <v>948979867.90999997</v>
      </c>
      <c r="G15" s="3">
        <v>805211992.73000002</v>
      </c>
      <c r="H15" s="3">
        <v>0</v>
      </c>
    </row>
    <row r="16" spans="2:9" ht="24" x14ac:dyDescent="0.2">
      <c r="B16" s="2" t="s">
        <v>18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">
      <c r="B17" s="6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">
      <c r="B18" s="6" t="s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">
      <c r="B19" s="2" t="s">
        <v>21</v>
      </c>
      <c r="C19" s="3">
        <v>1804319</v>
      </c>
      <c r="D19" s="3">
        <v>-1771792.94</v>
      </c>
      <c r="E19" s="3">
        <v>32526.06</v>
      </c>
      <c r="F19" s="3">
        <v>32526.06</v>
      </c>
      <c r="G19" s="3">
        <v>32526.06</v>
      </c>
      <c r="H19" s="3">
        <v>0</v>
      </c>
    </row>
    <row r="20" spans="2:8" x14ac:dyDescent="0.2">
      <c r="B20" s="4"/>
      <c r="C20" s="3"/>
      <c r="D20" s="3"/>
      <c r="E20" s="7"/>
      <c r="F20" s="3"/>
      <c r="G20" s="3"/>
      <c r="H20" s="7"/>
    </row>
    <row r="21" spans="2:8" x14ac:dyDescent="0.2">
      <c r="B21" s="2" t="s">
        <v>22</v>
      </c>
      <c r="C21" s="3">
        <f>C22+C23+C24+C27+C28+C31</f>
        <v>17306970119</v>
      </c>
      <c r="D21" s="3">
        <f t="shared" ref="D21:H21" si="1">D22+D23+D24+D27+D28+D31</f>
        <v>1255011673.4400001</v>
      </c>
      <c r="E21" s="3">
        <f t="shared" si="1"/>
        <v>9208464461.4400005</v>
      </c>
      <c r="F21" s="3">
        <f t="shared" si="1"/>
        <v>9208492560.4300003</v>
      </c>
      <c r="G21" s="3">
        <f t="shared" si="1"/>
        <v>8930221099.1800003</v>
      </c>
      <c r="H21" s="3">
        <f t="shared" si="1"/>
        <v>-28098.989999771118</v>
      </c>
    </row>
    <row r="22" spans="2:8" x14ac:dyDescent="0.2">
      <c r="B22" s="2" t="s">
        <v>12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">
      <c r="B23" s="2" t="s">
        <v>13</v>
      </c>
      <c r="C23" s="3">
        <v>17306970119</v>
      </c>
      <c r="D23" s="3">
        <v>1255011673.4400001</v>
      </c>
      <c r="E23" s="3">
        <v>9208464461.4400005</v>
      </c>
      <c r="F23" s="3">
        <v>9208492560.4300003</v>
      </c>
      <c r="G23" s="3">
        <v>8930221099.1800003</v>
      </c>
      <c r="H23" s="3">
        <v>-28098.989999771118</v>
      </c>
    </row>
    <row r="24" spans="2:8" x14ac:dyDescent="0.2">
      <c r="B24" s="2" t="s">
        <v>14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2:8" x14ac:dyDescent="0.2">
      <c r="B25" s="4" t="s">
        <v>15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2:8" x14ac:dyDescent="0.2">
      <c r="B26" s="4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2:8" x14ac:dyDescent="0.2">
      <c r="B27" s="2" t="s">
        <v>17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ht="24" x14ac:dyDescent="0.2">
      <c r="B28" s="2" t="s">
        <v>18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">
      <c r="B29" s="6" t="s">
        <v>19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">
      <c r="B30" s="6" t="s">
        <v>20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2:8" x14ac:dyDescent="0.2">
      <c r="B31" s="2" t="s">
        <v>21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">
      <c r="B32" s="2" t="s">
        <v>23</v>
      </c>
      <c r="C32" s="3">
        <f>C9+C21</f>
        <v>29634854484</v>
      </c>
      <c r="D32" s="3">
        <f t="shared" ref="D32:H32" si="2">D9+D21</f>
        <v>345944152.88</v>
      </c>
      <c r="E32" s="3">
        <f t="shared" si="2"/>
        <v>13416324826.880001</v>
      </c>
      <c r="F32" s="3">
        <f t="shared" si="2"/>
        <v>13416352925.870001</v>
      </c>
      <c r="G32" s="3">
        <f t="shared" si="2"/>
        <v>12423170057.42</v>
      </c>
      <c r="H32" s="3">
        <f t="shared" si="2"/>
        <v>-28098.989999771118</v>
      </c>
    </row>
    <row r="33" spans="2:8" ht="13.5" thickBot="1" x14ac:dyDescent="0.25">
      <c r="B33" s="8"/>
      <c r="C33" s="9"/>
      <c r="D33" s="10"/>
      <c r="E33" s="10"/>
      <c r="F33" s="10"/>
      <c r="G33" s="10"/>
      <c r="H33" s="10"/>
    </row>
    <row r="34" spans="2:8" ht="4.5" customHeight="1" x14ac:dyDescent="0.2"/>
  </sheetData>
  <mergeCells count="9">
    <mergeCell ref="I7:I11"/>
    <mergeCell ref="B2:H2"/>
    <mergeCell ref="B3:H3"/>
    <mergeCell ref="B4:H4"/>
    <mergeCell ref="B5:H5"/>
    <mergeCell ref="B6:H6"/>
    <mergeCell ref="B7:B8"/>
    <mergeCell ref="C7:G7"/>
    <mergeCell ref="H7:H8"/>
  </mergeCells>
  <printOptions horizontalCentered="1"/>
  <pageMargins left="0" right="0" top="0" bottom="0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8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5703125" bestFit="1" customWidth="1"/>
    <col min="10" max="10" width="15.28515625" bestFit="1" customWidth="1"/>
  </cols>
  <sheetData>
    <row r="3" spans="2:10" ht="38.25" x14ac:dyDescent="0.2">
      <c r="B3" s="24" t="s">
        <v>25</v>
      </c>
      <c r="C3" s="24" t="s">
        <v>26</v>
      </c>
      <c r="D3" s="24" t="s">
        <v>27</v>
      </c>
      <c r="E3" s="25" t="s">
        <v>35</v>
      </c>
      <c r="F3" s="25" t="s">
        <v>36</v>
      </c>
      <c r="G3" s="25" t="s">
        <v>37</v>
      </c>
      <c r="H3" s="25" t="s">
        <v>38</v>
      </c>
      <c r="I3" s="25" t="s">
        <v>39</v>
      </c>
      <c r="J3" s="25" t="s">
        <v>40</v>
      </c>
    </row>
    <row r="4" spans="2:10" x14ac:dyDescent="0.2">
      <c r="B4" s="21" t="s">
        <v>28</v>
      </c>
      <c r="C4" s="21" t="s">
        <v>29</v>
      </c>
      <c r="D4" s="21" t="s">
        <v>30</v>
      </c>
      <c r="E4" s="20">
        <v>195307554.03999999</v>
      </c>
      <c r="F4" s="20">
        <v>-829967.76</v>
      </c>
      <c r="G4" s="20">
        <v>194477586.28999999</v>
      </c>
      <c r="H4" s="20">
        <v>38801003.210000001</v>
      </c>
      <c r="I4" s="20">
        <v>14857783.9</v>
      </c>
      <c r="J4" s="20">
        <v>155676583.08000001</v>
      </c>
    </row>
    <row r="5" spans="2:10" x14ac:dyDescent="0.2">
      <c r="B5" s="21" t="s">
        <v>31</v>
      </c>
      <c r="C5" s="21" t="s">
        <v>31</v>
      </c>
      <c r="D5" s="21" t="s">
        <v>32</v>
      </c>
      <c r="E5" s="20">
        <v>2246036871.5700002</v>
      </c>
      <c r="F5" s="20">
        <v>70030780.760000005</v>
      </c>
      <c r="G5" s="20">
        <v>2316067652.3299999</v>
      </c>
      <c r="H5" s="20">
        <v>446211536.93000001</v>
      </c>
      <c r="I5" s="20">
        <v>170864514.88</v>
      </c>
      <c r="J5" s="20">
        <v>1869856115.4000001</v>
      </c>
    </row>
    <row r="6" spans="2:10" x14ac:dyDescent="0.2">
      <c r="B6" s="21" t="s">
        <v>31</v>
      </c>
      <c r="C6" s="21" t="s">
        <v>33</v>
      </c>
      <c r="D6" s="21" t="s">
        <v>30</v>
      </c>
      <c r="E6" s="20">
        <v>873370185.84000003</v>
      </c>
      <c r="F6" s="20">
        <v>3209383.08</v>
      </c>
      <c r="G6" s="20">
        <v>876579568.91999996</v>
      </c>
      <c r="H6" s="20">
        <v>189147162.80000001</v>
      </c>
      <c r="I6" s="20">
        <v>87438050.849999994</v>
      </c>
      <c r="J6" s="20">
        <v>687432406.12</v>
      </c>
    </row>
    <row r="7" spans="2:10" x14ac:dyDescent="0.2">
      <c r="B7" s="21" t="s">
        <v>31</v>
      </c>
      <c r="C7" s="21" t="s">
        <v>31</v>
      </c>
      <c r="D7" s="21" t="s">
        <v>32</v>
      </c>
      <c r="E7" s="20">
        <v>2361334206.1599998</v>
      </c>
      <c r="F7" s="20">
        <v>8677220.9199999999</v>
      </c>
      <c r="G7" s="20">
        <v>2370011427.0799999</v>
      </c>
      <c r="H7" s="20">
        <v>511397884.62</v>
      </c>
      <c r="I7" s="20">
        <v>236406581.94</v>
      </c>
      <c r="J7" s="20">
        <v>1858613542.46</v>
      </c>
    </row>
    <row r="8" spans="2:10" x14ac:dyDescent="0.2">
      <c r="B8" s="22" t="s">
        <v>34</v>
      </c>
      <c r="C8" s="22" t="s">
        <v>31</v>
      </c>
      <c r="D8" s="22" t="s">
        <v>31</v>
      </c>
      <c r="E8" s="23">
        <v>5676048817.6099997</v>
      </c>
      <c r="F8" s="23">
        <v>81087417</v>
      </c>
      <c r="G8" s="23">
        <v>5757136234.6199999</v>
      </c>
      <c r="H8" s="23">
        <v>1185557587.5599999</v>
      </c>
      <c r="I8" s="23">
        <v>509566931.56999999</v>
      </c>
      <c r="J8" s="23">
        <v>4571578647.0600004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5703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14"/>
      <c r="B1" s="15" t="e">
        <f ca="1">[1]!BexGetCellData("00O2TQ2O5Z7DPSFCWMDG4H3QW","","DP_1")</f>
        <v>#NAME?</v>
      </c>
      <c r="C1" s="15" t="e">
        <f ca="1">[1]!BexGetCellData("00O2TQ2O5Z7DPSFCWMDG4HA2G","","DP_1")</f>
        <v>#NAME?</v>
      </c>
      <c r="D1" s="15" t="e">
        <f ca="1">[1]!BexGetCellData("00O2TQ2O5Z7DPSFCWMDG4HGE0","","DP_1")</f>
        <v>#NAME?</v>
      </c>
      <c r="E1" s="15" t="e">
        <f ca="1">[1]!BexGetCellData("00O2TQ2O5Z7DPSFCWMDG4HMPK","","DP_1")</f>
        <v>#NAME?</v>
      </c>
      <c r="F1" s="15" t="e">
        <f ca="1">[1]!BexGetCellData("00O2TQ2O5Z7DPSFCWMDG4HT14","","DP_1")</f>
        <v>#NAME?</v>
      </c>
      <c r="G1" s="15" t="e">
        <f ca="1">[1]!BexGetCellData("00O2TQ2O5Z7DPSFCWMDG4HZCO","","DP_1")</f>
        <v>#NAME?</v>
      </c>
    </row>
    <row r="2" spans="1:7" x14ac:dyDescent="0.2">
      <c r="A2" s="17" t="e">
        <f ca="1">[1]!BexGetCellData("","00O2TQ2O5Z7DPSFHJ8Z5KTK6N","DP_1")</f>
        <v>#NAME?</v>
      </c>
      <c r="B2" s="20" t="e">
        <f ca="1">[1]!BexGetCellData("00O2TQ2O5Z7DPSFCWMDG4H3QW","00O2TQ2O5Z7DPSFHJ8Z5KTK6N","DP_1")</f>
        <v>#NAME?</v>
      </c>
      <c r="C2" s="20" t="e">
        <f ca="1">[1]!BexGetCellData("00O2TQ2O5Z7DPSFCWMDG4HA2G","00O2TQ2O5Z7DPSFHJ8Z5KTK6N","DP_1")</f>
        <v>#NAME?</v>
      </c>
      <c r="D2" s="20" t="e">
        <f ca="1">[1]!BexGetCellData("00O2TQ2O5Z7DPSFCWMDG4HGE0","00O2TQ2O5Z7DPSFHJ8Z5KTK6N","DP_1")</f>
        <v>#NAME?</v>
      </c>
      <c r="E2" s="20" t="e">
        <f ca="1">[1]!BexGetCellData("00O2TQ2O5Z7DPSFCWMDG4HMPK","00O2TQ2O5Z7DPSFHJ8Z5KTK6N","DP_1")</f>
        <v>#NAME?</v>
      </c>
      <c r="F2" s="20" t="e">
        <f ca="1">[1]!BexGetCellData("00O2TQ2O5Z7DPSFCWMDG4HT14","00O2TQ2O5Z7DPSFHJ8Z5KTK6N","DP_1")</f>
        <v>#NAME?</v>
      </c>
      <c r="G2" s="20" t="e">
        <f ca="1">[1]!BexGetCellData("00O2TQ2O5Z7DPSFCWMDG4HZCO","00O2TQ2O5Z7DPSFHJ8Z5KTK6N","DP_1")</f>
        <v>#NAME?</v>
      </c>
    </row>
    <row r="3" spans="1:7" x14ac:dyDescent="0.2">
      <c r="A3" s="18" t="e">
        <f ca="1">[1]!BexGetCellData("","00O2TQ2O5Z7DPSFHJ8Z5KTQI7","DP_1")</f>
        <v>#NAME?</v>
      </c>
      <c r="B3" s="20" t="e">
        <f ca="1">[1]!BexGetCellData("00O2TQ2O5Z7DPSFCWMDG4H3QW","00O2TQ2O5Z7DPSFHJ8Z5KTQI7","DP_1")</f>
        <v>#NAME?</v>
      </c>
      <c r="C3" s="20" t="e">
        <f ca="1">[1]!BexGetCellData("00O2TQ2O5Z7DPSFCWMDG4HA2G","00O2TQ2O5Z7DPSFHJ8Z5KTQI7","DP_1")</f>
        <v>#NAME?</v>
      </c>
      <c r="D3" s="20" t="e">
        <f ca="1">[1]!BexGetCellData("00O2TQ2O5Z7DPSFCWMDG4HGE0","00O2TQ2O5Z7DPSFHJ8Z5KTQI7","DP_1")</f>
        <v>#NAME?</v>
      </c>
      <c r="E3" s="20" t="e">
        <f ca="1">[1]!BexGetCellData("00O2TQ2O5Z7DPSFCWMDG4HMPK","00O2TQ2O5Z7DPSFHJ8Z5KTQI7","DP_1")</f>
        <v>#NAME?</v>
      </c>
      <c r="F3" s="20" t="e">
        <f ca="1">[1]!BexGetCellData("00O2TQ2O5Z7DPSFCWMDG4HT14","00O2TQ2O5Z7DPSFHJ8Z5KTQI7","DP_1")</f>
        <v>#NAME?</v>
      </c>
      <c r="G3" s="20" t="e">
        <f ca="1">[1]!BexGetCellData("00O2TQ2O5Z7DPSFCWMDG4HZCO","00O2TQ2O5Z7DPSFHJ8Z5KTQI7","DP_1")</f>
        <v>#NAME?</v>
      </c>
    </row>
    <row r="4" spans="1:7" x14ac:dyDescent="0.2">
      <c r="A4" s="18" t="e">
        <f ca="1">[1]!BexGetCellData("","00O2TQ2O5Z7DPSFHJ8Z5KTWTR","DP_1")</f>
        <v>#NAME?</v>
      </c>
      <c r="B4" s="20" t="e">
        <f ca="1">[1]!BexGetCellData("00O2TQ2O5Z7DPSFCWMDG4H3QW","00O2TQ2O5Z7DPSFHJ8Z5KTWTR","DP_1")</f>
        <v>#NAME?</v>
      </c>
      <c r="C4" s="20" t="e">
        <f ca="1">[1]!BexGetCellData("00O2TQ2O5Z7DPSFCWMDG4HA2G","00O2TQ2O5Z7DPSFHJ8Z5KTWTR","DP_1")</f>
        <v>#NAME?</v>
      </c>
      <c r="D4" s="20" t="e">
        <f ca="1">[1]!BexGetCellData("00O2TQ2O5Z7DPSFCWMDG4HGE0","00O2TQ2O5Z7DPSFHJ8Z5KTWTR","DP_1")</f>
        <v>#NAME?</v>
      </c>
      <c r="E4" s="20" t="e">
        <f ca="1">[1]!BexGetCellData("00O2TQ2O5Z7DPSFCWMDG4HMPK","00O2TQ2O5Z7DPSFHJ8Z5KTWTR","DP_1")</f>
        <v>#NAME?</v>
      </c>
      <c r="F4" s="20" t="e">
        <f ca="1">[1]!BexGetCellData("00O2TQ2O5Z7DPSFCWMDG4HT14","00O2TQ2O5Z7DPSFHJ8Z5KTWTR","DP_1")</f>
        <v>#NAME?</v>
      </c>
      <c r="G4" s="20" t="e">
        <f ca="1">[1]!BexGetCellData("00O2TQ2O5Z7DPSFCWMDG4HZCO","00O2TQ2O5Z7DPSFHJ8Z5KTWTR","DP_1")</f>
        <v>#NAME?</v>
      </c>
    </row>
    <row r="5" spans="1:7" x14ac:dyDescent="0.2">
      <c r="A5" s="18" t="e">
        <f ca="1">[1]!BexGetCellData("","00O2TQ2O5Z7DTSZZVLQJDQFIN","DP_1")</f>
        <v>#NAME?</v>
      </c>
      <c r="B5" s="16" t="e">
        <f ca="1">[1]!BexGetCellData("00O2TQ2O5Z7DPSFCWMDG4H3QW","00O2TQ2O5Z7DTSZZVLQJDQFIN","DP_1")</f>
        <v>#NAME?</v>
      </c>
      <c r="C5" s="16" t="e">
        <f ca="1">[1]!BexGetCellData("00O2TQ2O5Z7DPSFCWMDG4HA2G","00O2TQ2O5Z7DTSZZVLQJDQFIN","DP_1")</f>
        <v>#NAME?</v>
      </c>
      <c r="D5" s="16" t="e">
        <f ca="1">[1]!BexGetCellData("00O2TQ2O5Z7DPSFCWMDG4HGE0","00O2TQ2O5Z7DTSZZVLQJDQFIN","DP_1")</f>
        <v>#NAME?</v>
      </c>
      <c r="E5" s="16" t="e">
        <f ca="1">[1]!BexGetCellData("00O2TQ2O5Z7DPSFCWMDG4HMPK","00O2TQ2O5Z7DTSZZVLQJDQFIN","DP_1")</f>
        <v>#NAME?</v>
      </c>
      <c r="F5" s="16" t="e">
        <f ca="1">[1]!BexGetCellData("00O2TQ2O5Z7DPSFCWMDG4HT14","00O2TQ2O5Z7DTSZZVLQJDQFIN","DP_1")</f>
        <v>#NAME?</v>
      </c>
      <c r="G5" s="16" t="e">
        <f ca="1">[1]!BexGetCellData("00O2TQ2O5Z7DPSFCWMDG4HZCO","00O2TQ2O5Z7DTSZZVLQJDQFIN","DP_1")</f>
        <v>#NAME?</v>
      </c>
    </row>
    <row r="6" spans="1:7" x14ac:dyDescent="0.2">
      <c r="A6" s="19" t="e">
        <f ca="1">[1]!BexGetCellData("","00O2TQ2O5Z7DTSZZZA3RCSZDJ","DP_1")</f>
        <v>#NAME?</v>
      </c>
      <c r="B6" s="16" t="e">
        <f ca="1">[1]!BexGetCellData("00O2TQ2O5Z7DPSFCWMDG4H3QW","00O2TQ2O5Z7DTSZZZA3RCSZDJ","DP_1")</f>
        <v>#NAME?</v>
      </c>
      <c r="C6" s="16" t="e">
        <f ca="1">[1]!BexGetCellData("00O2TQ2O5Z7DPSFCWMDG4HA2G","00O2TQ2O5Z7DTSZZZA3RCSZDJ","DP_1")</f>
        <v>#NAME?</v>
      </c>
      <c r="D6" s="16" t="e">
        <f ca="1">[1]!BexGetCellData("00O2TQ2O5Z7DPSFCWMDG4HGE0","00O2TQ2O5Z7DTSZZZA3RCSZDJ","DP_1")</f>
        <v>#NAME?</v>
      </c>
      <c r="E6" s="16" t="e">
        <f ca="1">[1]!BexGetCellData("00O2TQ2O5Z7DPSFCWMDG4HMPK","00O2TQ2O5Z7DTSZZZA3RCSZDJ","DP_1")</f>
        <v>#NAME?</v>
      </c>
      <c r="F6" s="16" t="e">
        <f ca="1">[1]!BexGetCellData("00O2TQ2O5Z7DPSFCWMDG4HT14","00O2TQ2O5Z7DTSZZZA3RCSZDJ","DP_1")</f>
        <v>#NAME?</v>
      </c>
      <c r="G6" s="16" t="e">
        <f ca="1">[1]!BexGetCellData("00O2TQ2O5Z7DPSFCWMDG4HZCO","00O2TQ2O5Z7DTSZZZA3RCSZDJ","DP_1")</f>
        <v>#NAME?</v>
      </c>
    </row>
    <row r="7" spans="1:7" x14ac:dyDescent="0.2">
      <c r="A7" s="19" t="e">
        <f ca="1">[1]!BexGetCellData("","00O2TQ2O5Z7DTSZZZA3RCT5P3","DP_1")</f>
        <v>#NAME?</v>
      </c>
      <c r="B7" s="16" t="e">
        <f ca="1">[1]!BexGetCellData("00O2TQ2O5Z7DPSFCWMDG4H3QW","00O2TQ2O5Z7DTSZZZA3RCT5P3","DP_1")</f>
        <v>#NAME?</v>
      </c>
      <c r="C7" s="16" t="e">
        <f ca="1">[1]!BexGetCellData("00O2TQ2O5Z7DPSFCWMDG4HA2G","00O2TQ2O5Z7DTSZZZA3RCT5P3","DP_1")</f>
        <v>#NAME?</v>
      </c>
      <c r="D7" s="16" t="e">
        <f ca="1">[1]!BexGetCellData("00O2TQ2O5Z7DPSFCWMDG4HGE0","00O2TQ2O5Z7DTSZZZA3RCT5P3","DP_1")</f>
        <v>#NAME?</v>
      </c>
      <c r="E7" s="16" t="e">
        <f ca="1">[1]!BexGetCellData("00O2TQ2O5Z7DPSFCWMDG4HMPK","00O2TQ2O5Z7DTSZZZA3RCT5P3","DP_1")</f>
        <v>#NAME?</v>
      </c>
      <c r="F7" s="16" t="e">
        <f ca="1">[1]!BexGetCellData("00O2TQ2O5Z7DPSFCWMDG4HT14","00O2TQ2O5Z7DTSZZZA3RCT5P3","DP_1")</f>
        <v>#NAME?</v>
      </c>
      <c r="G7" s="16" t="e">
        <f ca="1">[1]!BexGetCellData("00O2TQ2O5Z7DPSFCWMDG4HZCO","00O2TQ2O5Z7DTSZZZA3RCT5P3","DP_1")</f>
        <v>#NAME?</v>
      </c>
    </row>
    <row r="8" spans="1:7" x14ac:dyDescent="0.2">
      <c r="A8" s="18" t="e">
        <f ca="1">[1]!BexGetCellData("","00O2TQ2O5Z7DTT002SHJ7SU1Z","DP_1")</f>
        <v>#NAME?</v>
      </c>
      <c r="B8" s="20" t="e">
        <f ca="1">[1]!BexGetCellData("00O2TQ2O5Z7DPSFCWMDG4H3QW","00O2TQ2O5Z7DTT002SHJ7SU1Z","DP_1")</f>
        <v>#NAME?</v>
      </c>
      <c r="C8" s="20" t="e">
        <f ca="1">[1]!BexGetCellData("00O2TQ2O5Z7DPSFCWMDG4HA2G","00O2TQ2O5Z7DTT002SHJ7SU1Z","DP_1")</f>
        <v>#NAME?</v>
      </c>
      <c r="D8" s="20" t="e">
        <f ca="1">[1]!BexGetCellData("00O2TQ2O5Z7DPSFCWMDG4HGE0","00O2TQ2O5Z7DTT002SHJ7SU1Z","DP_1")</f>
        <v>#NAME?</v>
      </c>
      <c r="E8" s="20" t="e">
        <f ca="1">[1]!BexGetCellData("00O2TQ2O5Z7DPSFCWMDG4HMPK","00O2TQ2O5Z7DTT002SHJ7SU1Z","DP_1")</f>
        <v>#NAME?</v>
      </c>
      <c r="F8" s="20" t="e">
        <f ca="1">[1]!BexGetCellData("00O2TQ2O5Z7DPSFCWMDG4HT14","00O2TQ2O5Z7DTT002SHJ7SU1Z","DP_1")</f>
        <v>#NAME?</v>
      </c>
      <c r="G8" s="20" t="e">
        <f ca="1">[1]!BexGetCellData("00O2TQ2O5Z7DPSFCWMDG4HZCO","00O2TQ2O5Z7DTT002SHJ7SU1Z","DP_1")</f>
        <v>#NAME?</v>
      </c>
    </row>
    <row r="9" spans="1:7" x14ac:dyDescent="0.2">
      <c r="A9" s="18" t="e">
        <f ca="1">[1]!BexGetCellData("","00O2TQ2O5Z7DPSFHJ8Z5KUSFJ","DP_1")</f>
        <v>#NAME?</v>
      </c>
      <c r="B9" s="16" t="e">
        <f ca="1">[1]!BexGetCellData("00O2TQ2O5Z7DPSFCWMDG4H3QW","00O2TQ2O5Z7DPSFHJ8Z5KUSFJ","DP_1")</f>
        <v>#NAME?</v>
      </c>
      <c r="C9" s="16" t="e">
        <f ca="1">[1]!BexGetCellData("00O2TQ2O5Z7DPSFCWMDG4HA2G","00O2TQ2O5Z7DPSFHJ8Z5KUSFJ","DP_1")</f>
        <v>#NAME?</v>
      </c>
      <c r="D9" s="16" t="e">
        <f ca="1">[1]!BexGetCellData("00O2TQ2O5Z7DPSFCWMDG4HGE0","00O2TQ2O5Z7DPSFHJ8Z5KUSFJ","DP_1")</f>
        <v>#NAME?</v>
      </c>
      <c r="E9" s="16" t="e">
        <f ca="1">[1]!BexGetCellData("00O2TQ2O5Z7DPSFCWMDG4HMPK","00O2TQ2O5Z7DPSFHJ8Z5KUSFJ","DP_1")</f>
        <v>#NAME?</v>
      </c>
      <c r="F9" s="16" t="e">
        <f ca="1">[1]!BexGetCellData("00O2TQ2O5Z7DPSFCWMDG4HT14","00O2TQ2O5Z7DPSFHJ8Z5KUSFJ","DP_1")</f>
        <v>#NAME?</v>
      </c>
      <c r="G9" s="16" t="e">
        <f ca="1">[1]!BexGetCellData("00O2TQ2O5Z7DPSFCWMDG4HZCO","00O2TQ2O5Z7DPSFHJ8Z5KUSFJ","DP_1")</f>
        <v>#NAME?</v>
      </c>
    </row>
    <row r="10" spans="1:7" x14ac:dyDescent="0.2">
      <c r="A10" s="19" t="e">
        <f ca="1">[1]!BexGetCellData("","00O2TQ2O5Z7DPSFHJ8Z5KUYR3","DP_1")</f>
        <v>#NAME?</v>
      </c>
      <c r="B10" s="16" t="e">
        <f ca="1">[1]!BexGetCellData("00O2TQ2O5Z7DPSFCWMDG4H3QW","00O2TQ2O5Z7DPSFHJ8Z5KUYR3","DP_1")</f>
        <v>#NAME?</v>
      </c>
      <c r="C10" s="16" t="e">
        <f ca="1">[1]!BexGetCellData("00O2TQ2O5Z7DPSFCWMDG4HA2G","00O2TQ2O5Z7DPSFHJ8Z5KUYR3","DP_1")</f>
        <v>#NAME?</v>
      </c>
      <c r="D10" s="16" t="e">
        <f ca="1">[1]!BexGetCellData("00O2TQ2O5Z7DPSFCWMDG4HGE0","00O2TQ2O5Z7DPSFHJ8Z5KUYR3","DP_1")</f>
        <v>#NAME?</v>
      </c>
      <c r="E10" s="16" t="e">
        <f ca="1">[1]!BexGetCellData("00O2TQ2O5Z7DPSFCWMDG4HMPK","00O2TQ2O5Z7DPSFHJ8Z5KUYR3","DP_1")</f>
        <v>#NAME?</v>
      </c>
      <c r="F10" s="16" t="e">
        <f ca="1">[1]!BexGetCellData("00O2TQ2O5Z7DPSFCWMDG4HT14","00O2TQ2O5Z7DPSFHJ8Z5KUYR3","DP_1")</f>
        <v>#NAME?</v>
      </c>
      <c r="G10" s="16" t="e">
        <f ca="1">[1]!BexGetCellData("00O2TQ2O5Z7DPSFCWMDG4HZCO","00O2TQ2O5Z7DPSFHJ8Z5KUYR3","DP_1")</f>
        <v>#NAME?</v>
      </c>
    </row>
    <row r="11" spans="1:7" x14ac:dyDescent="0.2">
      <c r="A11" s="19" t="e">
        <f ca="1">[1]!BexGetCellData("","00O2TQ2O5Z7DPSFHJ8Z5KV52N","DP_1")</f>
        <v>#NAME?</v>
      </c>
      <c r="B11" s="16" t="e">
        <f ca="1">[1]!BexGetCellData("00O2TQ2O5Z7DPSFCWMDG4H3QW","00O2TQ2O5Z7DPSFHJ8Z5KV52N","DP_1")</f>
        <v>#NAME?</v>
      </c>
      <c r="C11" s="16" t="e">
        <f ca="1">[1]!BexGetCellData("00O2TQ2O5Z7DPSFCWMDG4HA2G","00O2TQ2O5Z7DPSFHJ8Z5KV52N","DP_1")</f>
        <v>#NAME?</v>
      </c>
      <c r="D11" s="16" t="e">
        <f ca="1">[1]!BexGetCellData("00O2TQ2O5Z7DPSFCWMDG4HGE0","00O2TQ2O5Z7DPSFHJ8Z5KV52N","DP_1")</f>
        <v>#NAME?</v>
      </c>
      <c r="E11" s="16" t="e">
        <f ca="1">[1]!BexGetCellData("00O2TQ2O5Z7DPSFCWMDG4HMPK","00O2TQ2O5Z7DPSFHJ8Z5KV52N","DP_1")</f>
        <v>#NAME?</v>
      </c>
      <c r="F11" s="16" t="e">
        <f ca="1">[1]!BexGetCellData("00O2TQ2O5Z7DPSFCWMDG4HT14","00O2TQ2O5Z7DPSFHJ8Z5KV52N","DP_1")</f>
        <v>#NAME?</v>
      </c>
      <c r="G11" s="16" t="e">
        <f ca="1">[1]!BexGetCellData("00O2TQ2O5Z7DPSFCWMDG4HZCO","00O2TQ2O5Z7DPSFHJ8Z5KV52N","DP_1")</f>
        <v>#NAME?</v>
      </c>
    </row>
    <row r="12" spans="1:7" x14ac:dyDescent="0.2">
      <c r="A12" s="18" t="e">
        <f ca="1">[1]!BexGetCellData("","00O2TQ2O5Z7DTT007YNSBEE5R","DP_1")</f>
        <v>#NAME?</v>
      </c>
      <c r="B12" s="20" t="e">
        <f ca="1">[1]!BexGetCellData("00O2TQ2O5Z7DPSFCWMDG4H3QW","00O2TQ2O5Z7DTT007YNSBEE5R","DP_1")</f>
        <v>#NAME?</v>
      </c>
      <c r="C12" s="20" t="e">
        <f ca="1">[1]!BexGetCellData("00O2TQ2O5Z7DPSFCWMDG4HA2G","00O2TQ2O5Z7DTT007YNSBEE5R","DP_1")</f>
        <v>#NAME?</v>
      </c>
      <c r="D12" s="20" t="e">
        <f ca="1">[1]!BexGetCellData("00O2TQ2O5Z7DPSFCWMDG4HGE0","00O2TQ2O5Z7DTT007YNSBEE5R","DP_1")</f>
        <v>#NAME?</v>
      </c>
      <c r="E12" s="20" t="e">
        <f ca="1">[1]!BexGetCellData("00O2TQ2O5Z7DPSFCWMDG4HMPK","00O2TQ2O5Z7DTT007YNSBEE5R","DP_1")</f>
        <v>#NAME?</v>
      </c>
      <c r="F12" s="20" t="e">
        <f ca="1">[1]!BexGetCellData("00O2TQ2O5Z7DPSFCWMDG4HT14","00O2TQ2O5Z7DTT007YNSBEE5R","DP_1")</f>
        <v>#NAME?</v>
      </c>
      <c r="G12" s="16" t="e">
        <f ca="1">[1]!BexGetCellData("00O2TQ2O5Z7DPSFCWMDG4HZCO","00O2TQ2O5Z7DTT007YNSBEE5R","DP_1")</f>
        <v>#NAME?</v>
      </c>
    </row>
    <row r="13" spans="1:7" x14ac:dyDescent="0.2">
      <c r="A13" s="17" t="e">
        <f ca="1">[1]!BexGetCellData("","00O2TQ2O5Z7DPSFDOG3JEH5SU","DP_1")</f>
        <v>#NAME?</v>
      </c>
      <c r="B13" s="20" t="e">
        <f ca="1">[1]!BexGetCellData("00O2TQ2O5Z7DPSFCWMDG4H3QW","00O2TQ2O5Z7DPSFDOG3JEH5SU","DP_1")</f>
        <v>#NAME?</v>
      </c>
      <c r="C13" s="20" t="e">
        <f ca="1">[1]!BexGetCellData("00O2TQ2O5Z7DPSFCWMDG4HA2G","00O2TQ2O5Z7DPSFDOG3JEH5SU","DP_1")</f>
        <v>#NAME?</v>
      </c>
      <c r="D13" s="20" t="e">
        <f ca="1">[1]!BexGetCellData("00O2TQ2O5Z7DPSFCWMDG4HGE0","00O2TQ2O5Z7DPSFDOG3JEH5SU","DP_1")</f>
        <v>#NAME?</v>
      </c>
      <c r="E13" s="20" t="e">
        <f ca="1">[1]!BexGetCellData("00O2TQ2O5Z7DPSFCWMDG4HMPK","00O2TQ2O5Z7DPSFDOG3JEH5SU","DP_1")</f>
        <v>#NAME?</v>
      </c>
      <c r="F13" s="20" t="e">
        <f ca="1">[1]!BexGetCellData("00O2TQ2O5Z7DPSFCWMDG4HT14","00O2TQ2O5Z7DPSFDOG3JEH5SU","DP_1")</f>
        <v>#NAME?</v>
      </c>
      <c r="G13" s="20" t="e">
        <f ca="1">[1]!BexGetCellData("00O2TQ2O5Z7DPSFCWMDG4HZCO","00O2TQ2O5Z7DPSFDOG3JEH5SU","DP_1")</f>
        <v>#NAME?</v>
      </c>
    </row>
    <row r="14" spans="1:7" x14ac:dyDescent="0.2">
      <c r="A14" s="18" t="e">
        <f ca="1">[1]!BexGetCellData("","00O2TQ2O5Z7DTT00FOBCFJN0L","DP_1")</f>
        <v>#NAME?</v>
      </c>
      <c r="B14" s="16" t="e">
        <f ca="1">[1]!BexGetCellData("00O2TQ2O5Z7DPSFCWMDG4H3QW","00O2TQ2O5Z7DTT00FOBCFJN0L","DP_1")</f>
        <v>#NAME?</v>
      </c>
      <c r="C14" s="16" t="e">
        <f ca="1">[1]!BexGetCellData("00O2TQ2O5Z7DPSFCWMDG4HA2G","00O2TQ2O5Z7DTT00FOBCFJN0L","DP_1")</f>
        <v>#NAME?</v>
      </c>
      <c r="D14" s="16" t="e">
        <f ca="1">[1]!BexGetCellData("00O2TQ2O5Z7DPSFCWMDG4HGE0","00O2TQ2O5Z7DTT00FOBCFJN0L","DP_1")</f>
        <v>#NAME?</v>
      </c>
      <c r="E14" s="16" t="e">
        <f ca="1">[1]!BexGetCellData("00O2TQ2O5Z7DPSFCWMDG4HMPK","00O2TQ2O5Z7DTT00FOBCFJN0L","DP_1")</f>
        <v>#NAME?</v>
      </c>
      <c r="F14" s="16" t="e">
        <f ca="1">[1]!BexGetCellData("00O2TQ2O5Z7DPSFCWMDG4HT14","00O2TQ2O5Z7DTT00FOBCFJN0L","DP_1")</f>
        <v>#NAME?</v>
      </c>
      <c r="G14" s="16" t="e">
        <f ca="1">[1]!BexGetCellData("00O2TQ2O5Z7DPSFCWMDG4HZCO","00O2TQ2O5Z7DTT00FOBCFJN0L","DP_1")</f>
        <v>#NAME?</v>
      </c>
    </row>
    <row r="15" spans="1:7" x14ac:dyDescent="0.2">
      <c r="A15" s="18" t="e">
        <f ca="1">[1]!BexGetCellData("","00O2TQ2O5Z7DTT00T1J4BBL2R","DP_1")</f>
        <v>#NAME?</v>
      </c>
      <c r="B15" s="20" t="e">
        <f ca="1">[1]!BexGetCellData("00O2TQ2O5Z7DPSFCWMDG4H3QW","00O2TQ2O5Z7DTT00T1J4BBL2R","DP_1")</f>
        <v>#NAME?</v>
      </c>
      <c r="C15" s="20" t="e">
        <f ca="1">[1]!BexGetCellData("00O2TQ2O5Z7DPSFCWMDG4HA2G","00O2TQ2O5Z7DTT00T1J4BBL2R","DP_1")</f>
        <v>#NAME?</v>
      </c>
      <c r="D15" s="20" t="e">
        <f ca="1">[1]!BexGetCellData("00O2TQ2O5Z7DPSFCWMDG4HGE0","00O2TQ2O5Z7DTT00T1J4BBL2R","DP_1")</f>
        <v>#NAME?</v>
      </c>
      <c r="E15" s="20" t="e">
        <f ca="1">[1]!BexGetCellData("00O2TQ2O5Z7DPSFCWMDG4HMPK","00O2TQ2O5Z7DTT00T1J4BBL2R","DP_1")</f>
        <v>#NAME?</v>
      </c>
      <c r="F15" s="20" t="e">
        <f ca="1">[1]!BexGetCellData("00O2TQ2O5Z7DPSFCWMDG4HT14","00O2TQ2O5Z7DTT00T1J4BBL2R","DP_1")</f>
        <v>#NAME?</v>
      </c>
      <c r="G15" s="20" t="e">
        <f ca="1">[1]!BexGetCellData("00O2TQ2O5Z7DPSFCWMDG4HZCO","00O2TQ2O5Z7DTT00T1J4BBL2R","DP_1")</f>
        <v>#NAME?</v>
      </c>
    </row>
    <row r="16" spans="1:7" x14ac:dyDescent="0.2">
      <c r="A16" s="18" t="e">
        <f ca="1">[1]!BexGetCellData("","00O2TQ2O5Z7DTT00T1J4BBER7","DP_1")</f>
        <v>#NAME?</v>
      </c>
      <c r="B16" s="16" t="e">
        <f ca="1">[1]!BexGetCellData("00O2TQ2O5Z7DPSFCWMDG4H3QW","00O2TQ2O5Z7DTT00T1J4BBER7","DP_1")</f>
        <v>#NAME?</v>
      </c>
      <c r="C16" s="16" t="e">
        <f ca="1">[1]!BexGetCellData("00O2TQ2O5Z7DPSFCWMDG4HA2G","00O2TQ2O5Z7DTT00T1J4BBER7","DP_1")</f>
        <v>#NAME?</v>
      </c>
      <c r="D16" s="16" t="e">
        <f ca="1">[1]!BexGetCellData("00O2TQ2O5Z7DPSFCWMDG4HGE0","00O2TQ2O5Z7DTT00T1J4BBER7","DP_1")</f>
        <v>#NAME?</v>
      </c>
      <c r="E16" s="16" t="e">
        <f ca="1">[1]!BexGetCellData("00O2TQ2O5Z7DPSFCWMDG4HMPK","00O2TQ2O5Z7DTT00T1J4BBER7","DP_1")</f>
        <v>#NAME?</v>
      </c>
      <c r="F16" s="16" t="e">
        <f ca="1">[1]!BexGetCellData("00O2TQ2O5Z7DPSFCWMDG4HT14","00O2TQ2O5Z7DTT00T1J4BBER7","DP_1")</f>
        <v>#NAME?</v>
      </c>
      <c r="G16" s="16" t="e">
        <f ca="1">[1]!BexGetCellData("00O2TQ2O5Z7DPSFCWMDG4HZCO","00O2TQ2O5Z7DTT00T1J4BBER7","DP_1")</f>
        <v>#NAME?</v>
      </c>
    </row>
    <row r="17" spans="1:7" x14ac:dyDescent="0.2">
      <c r="A17" s="19" t="e">
        <f ca="1">[1]!BexGetCellData("","00O2TQ2O5Z7DTT00T1J4BBREB","DP_1")</f>
        <v>#NAME?</v>
      </c>
      <c r="B17" s="16" t="e">
        <f ca="1">[1]!BexGetCellData("00O2TQ2O5Z7DPSFCWMDG4H3QW","00O2TQ2O5Z7DTT00T1J4BBREB","DP_1")</f>
        <v>#NAME?</v>
      </c>
      <c r="C17" s="16" t="e">
        <f ca="1">[1]!BexGetCellData("00O2TQ2O5Z7DPSFCWMDG4HA2G","00O2TQ2O5Z7DTT00T1J4BBREB","DP_1")</f>
        <v>#NAME?</v>
      </c>
      <c r="D17" s="16" t="e">
        <f ca="1">[1]!BexGetCellData("00O2TQ2O5Z7DPSFCWMDG4HGE0","00O2TQ2O5Z7DTT00T1J4BBREB","DP_1")</f>
        <v>#NAME?</v>
      </c>
      <c r="E17" s="16" t="e">
        <f ca="1">[1]!BexGetCellData("00O2TQ2O5Z7DPSFCWMDG4HMPK","00O2TQ2O5Z7DTT00T1J4BBREB","DP_1")</f>
        <v>#NAME?</v>
      </c>
      <c r="F17" s="16" t="e">
        <f ca="1">[1]!BexGetCellData("00O2TQ2O5Z7DPSFCWMDG4HT14","00O2TQ2O5Z7DTT00T1J4BBREB","DP_1")</f>
        <v>#NAME?</v>
      </c>
      <c r="G17" s="16" t="e">
        <f ca="1">[1]!BexGetCellData("00O2TQ2O5Z7DPSFCWMDG4HZCO","00O2TQ2O5Z7DTT00T1J4BBREB","DP_1")</f>
        <v>#NAME?</v>
      </c>
    </row>
    <row r="18" spans="1:7" x14ac:dyDescent="0.2">
      <c r="A18" s="19" t="e">
        <f ca="1">[1]!BexGetCellData("","00O2TQ2O5Z7DTT00T1J4BBXPV","DP_1")</f>
        <v>#NAME?</v>
      </c>
      <c r="B18" s="16" t="e">
        <f ca="1">[1]!BexGetCellData("00O2TQ2O5Z7DPSFCWMDG4H3QW","00O2TQ2O5Z7DTT00T1J4BBXPV","DP_1")</f>
        <v>#NAME?</v>
      </c>
      <c r="C18" s="16" t="e">
        <f ca="1">[1]!BexGetCellData("00O2TQ2O5Z7DPSFCWMDG4HA2G","00O2TQ2O5Z7DTT00T1J4BBXPV","DP_1")</f>
        <v>#NAME?</v>
      </c>
      <c r="D18" s="16" t="e">
        <f ca="1">[1]!BexGetCellData("00O2TQ2O5Z7DPSFCWMDG4HGE0","00O2TQ2O5Z7DTT00T1J4BBXPV","DP_1")</f>
        <v>#NAME?</v>
      </c>
      <c r="E18" s="16" t="e">
        <f ca="1">[1]!BexGetCellData("00O2TQ2O5Z7DPSFCWMDG4HMPK","00O2TQ2O5Z7DTT00T1J4BBXPV","DP_1")</f>
        <v>#NAME?</v>
      </c>
      <c r="F18" s="16" t="e">
        <f ca="1">[1]!BexGetCellData("00O2TQ2O5Z7DPSFCWMDG4HT14","00O2TQ2O5Z7DTT00T1J4BBXPV","DP_1")</f>
        <v>#NAME?</v>
      </c>
      <c r="G18" s="16" t="e">
        <f ca="1">[1]!BexGetCellData("00O2TQ2O5Z7DPSFCWMDG4HZCO","00O2TQ2O5Z7DTT00T1J4BBXPV","DP_1")</f>
        <v>#NAME?</v>
      </c>
    </row>
    <row r="19" spans="1:7" x14ac:dyDescent="0.2">
      <c r="A19" s="18" t="e">
        <f ca="1">[1]!BexGetCellData("","00O2TQ2O5Z7DTT01BJKIYVFL9","DP_1")</f>
        <v>#NAME?</v>
      </c>
      <c r="B19" s="16" t="e">
        <f ca="1">[1]!BexGetCellData("00O2TQ2O5Z7DPSFCWMDG4H3QW","00O2TQ2O5Z7DTT01BJKIYVFL9","DP_1")</f>
        <v>#NAME?</v>
      </c>
      <c r="C19" s="16" t="e">
        <f ca="1">[1]!BexGetCellData("00O2TQ2O5Z7DPSFCWMDG4HA2G","00O2TQ2O5Z7DTT01BJKIYVFL9","DP_1")</f>
        <v>#NAME?</v>
      </c>
      <c r="D19" s="16" t="e">
        <f ca="1">[1]!BexGetCellData("00O2TQ2O5Z7DPSFCWMDG4HGE0","00O2TQ2O5Z7DTT01BJKIYVFL9","DP_1")</f>
        <v>#NAME?</v>
      </c>
      <c r="E19" s="16" t="e">
        <f ca="1">[1]!BexGetCellData("00O2TQ2O5Z7DPSFCWMDG4HMPK","00O2TQ2O5Z7DTT01BJKIYVFL9","DP_1")</f>
        <v>#NAME?</v>
      </c>
      <c r="F19" s="16" t="e">
        <f ca="1">[1]!BexGetCellData("00O2TQ2O5Z7DPSFCWMDG4HT14","00O2TQ2O5Z7DTT01BJKIYVFL9","DP_1")</f>
        <v>#NAME?</v>
      </c>
      <c r="G19" s="16" t="e">
        <f ca="1">[1]!BexGetCellData("00O2TQ2O5Z7DPSFCWMDG4HZCO","00O2TQ2O5Z7DTT01BJKIYVFL9","DP_1")</f>
        <v>#NAME?</v>
      </c>
    </row>
    <row r="20" spans="1:7" x14ac:dyDescent="0.2">
      <c r="A20" s="18" t="e">
        <f ca="1">[1]!BexGetCellData("","00O2TQ2O5Z7DPSFDUBTEGG7FT","DP_1")</f>
        <v>#NAME?</v>
      </c>
      <c r="B20" s="16" t="e">
        <f ca="1">[1]!BexGetCellData("00O2TQ2O5Z7DPSFCWMDG4H3QW","00O2TQ2O5Z7DPSFDUBTEGG7FT","DP_1")</f>
        <v>#NAME?</v>
      </c>
      <c r="C20" s="16" t="e">
        <f ca="1">[1]!BexGetCellData("00O2TQ2O5Z7DPSFCWMDG4HA2G","00O2TQ2O5Z7DPSFDUBTEGG7FT","DP_1")</f>
        <v>#NAME?</v>
      </c>
      <c r="D20" s="16" t="e">
        <f ca="1">[1]!BexGetCellData("00O2TQ2O5Z7DPSFCWMDG4HGE0","00O2TQ2O5Z7DPSFDUBTEGG7FT","DP_1")</f>
        <v>#NAME?</v>
      </c>
      <c r="E20" s="16" t="e">
        <f ca="1">[1]!BexGetCellData("00O2TQ2O5Z7DPSFCWMDG4HMPK","00O2TQ2O5Z7DPSFDUBTEGG7FT","DP_1")</f>
        <v>#NAME?</v>
      </c>
      <c r="F20" s="16" t="e">
        <f ca="1">[1]!BexGetCellData("00O2TQ2O5Z7DPSFCWMDG4HT14","00O2TQ2O5Z7DPSFDUBTEGG7FT","DP_1")</f>
        <v>#NAME?</v>
      </c>
      <c r="G20" s="16" t="e">
        <f ca="1">[1]!BexGetCellData("00O2TQ2O5Z7DPSFCWMDG4HZCO","00O2TQ2O5Z7DPSFDUBTEGG7FT","DP_1")</f>
        <v>#NAME?</v>
      </c>
    </row>
    <row r="21" spans="1:7" x14ac:dyDescent="0.2">
      <c r="A21" s="19" t="e">
        <f ca="1">[1]!BexGetCellData("","00O2TQ2O5Z7DPSFG8TQENM21E","DP_1")</f>
        <v>#NAME?</v>
      </c>
      <c r="B21" s="16" t="e">
        <f ca="1">[1]!BexGetCellData("00O2TQ2O5Z7DPSFCWMDG4H3QW","00O2TQ2O5Z7DPSFG8TQENM21E","DP_1")</f>
        <v>#NAME?</v>
      </c>
      <c r="C21" s="16" t="e">
        <f ca="1">[1]!BexGetCellData("00O2TQ2O5Z7DPSFCWMDG4HA2G","00O2TQ2O5Z7DPSFG8TQENM21E","DP_1")</f>
        <v>#NAME?</v>
      </c>
      <c r="D21" s="16" t="e">
        <f ca="1">[1]!BexGetCellData("00O2TQ2O5Z7DPSFCWMDG4HGE0","00O2TQ2O5Z7DPSFG8TQENM21E","DP_1")</f>
        <v>#NAME?</v>
      </c>
      <c r="E21" s="16" t="e">
        <f ca="1">[1]!BexGetCellData("00O2TQ2O5Z7DPSFCWMDG4HMPK","00O2TQ2O5Z7DPSFG8TQENM21E","DP_1")</f>
        <v>#NAME?</v>
      </c>
      <c r="F21" s="16" t="e">
        <f ca="1">[1]!BexGetCellData("00O2TQ2O5Z7DPSFCWMDG4HT14","00O2TQ2O5Z7DPSFG8TQENM21E","DP_1")</f>
        <v>#NAME?</v>
      </c>
      <c r="G21" s="16" t="e">
        <f ca="1">[1]!BexGetCellData("00O2TQ2O5Z7DPSFCWMDG4HZCO","00O2TQ2O5Z7DPSFG8TQENM21E","DP_1")</f>
        <v>#NAME?</v>
      </c>
    </row>
    <row r="22" spans="1:7" x14ac:dyDescent="0.2">
      <c r="A22" s="19" t="e">
        <f ca="1">[1]!BexGetCellData("","00O2TQ2O5Z7DPSFG8TQENM8CY","DP_1")</f>
        <v>#NAME?</v>
      </c>
      <c r="B22" s="16" t="e">
        <f ca="1">[1]!BexGetCellData("00O2TQ2O5Z7DPSFCWMDG4H3QW","00O2TQ2O5Z7DPSFG8TQENM8CY","DP_1")</f>
        <v>#NAME?</v>
      </c>
      <c r="C22" s="16" t="e">
        <f ca="1">[1]!BexGetCellData("00O2TQ2O5Z7DPSFCWMDG4HA2G","00O2TQ2O5Z7DPSFG8TQENM8CY","DP_1")</f>
        <v>#NAME?</v>
      </c>
      <c r="D22" s="16" t="e">
        <f ca="1">[1]!BexGetCellData("00O2TQ2O5Z7DPSFCWMDG4HGE0","00O2TQ2O5Z7DPSFG8TQENM8CY","DP_1")</f>
        <v>#NAME?</v>
      </c>
      <c r="E22" s="16" t="e">
        <f ca="1">[1]!BexGetCellData("00O2TQ2O5Z7DPSFCWMDG4HMPK","00O2TQ2O5Z7DPSFG8TQENM8CY","DP_1")</f>
        <v>#NAME?</v>
      </c>
      <c r="F22" s="16" t="e">
        <f ca="1">[1]!BexGetCellData("00O2TQ2O5Z7DPSFCWMDG4HT14","00O2TQ2O5Z7DPSFG8TQENM8CY","DP_1")</f>
        <v>#NAME?</v>
      </c>
      <c r="G22" s="16" t="e">
        <f ca="1">[1]!BexGetCellData("00O2TQ2O5Z7DPSFCWMDG4HZCO","00O2TQ2O5Z7DPSFG8TQENM8CY","DP_1")</f>
        <v>#NAME?</v>
      </c>
    </row>
    <row r="23" spans="1:7" x14ac:dyDescent="0.2">
      <c r="A23" s="18" t="e">
        <f ca="1">[1]!BexGetCellData("","00O2TQ2O5Z7DTT01BJKIYVLWT","DP_1")</f>
        <v>#NAME?</v>
      </c>
      <c r="B23" s="16" t="e">
        <f ca="1">[1]!BexGetCellData("00O2TQ2O5Z7DPSFCWMDG4H3QW","00O2TQ2O5Z7DTT01BJKIYVLWT","DP_1")</f>
        <v>#NAME?</v>
      </c>
      <c r="C23" s="16" t="e">
        <f ca="1">[1]!BexGetCellData("00O2TQ2O5Z7DPSFCWMDG4HA2G","00O2TQ2O5Z7DTT01BJKIYVLWT","DP_1")</f>
        <v>#NAME?</v>
      </c>
      <c r="D23" s="16" t="e">
        <f ca="1">[1]!BexGetCellData("00O2TQ2O5Z7DPSFCWMDG4HGE0","00O2TQ2O5Z7DTT01BJKIYVLWT","DP_1")</f>
        <v>#NAME?</v>
      </c>
      <c r="E23" s="16" t="e">
        <f ca="1">[1]!BexGetCellData("00O2TQ2O5Z7DPSFCWMDG4HMPK","00O2TQ2O5Z7DTT01BJKIYVLWT","DP_1")</f>
        <v>#NAME?</v>
      </c>
      <c r="F23" s="16" t="e">
        <f ca="1">[1]!BexGetCellData("00O2TQ2O5Z7DPSFCWMDG4HT14","00O2TQ2O5Z7DTT01BJKIYVLWT","DP_1")</f>
        <v>#NAME?</v>
      </c>
      <c r="G23" s="16" t="e">
        <f ca="1">[1]!BexGetCellData("00O2TQ2O5Z7DPSFCWMDG4HZCO","00O2TQ2O5Z7DTT01BJKIYVLWT","DP_1")</f>
        <v>#NAME?</v>
      </c>
    </row>
    <row r="24" spans="1:7" x14ac:dyDescent="0.2">
      <c r="A24" s="17" t="e">
        <f ca="1">[1]!BexGetCellData("","00O2TQ2O5Z7DPSFM7Q98ICB76","DP_1")</f>
        <v>#NAME?</v>
      </c>
      <c r="B24" s="20" t="e">
        <f ca="1">[1]!BexGetCellData("00O2TQ2O5Z7DPSFCWMDG4H3QW","00O2TQ2O5Z7DPSFM7Q98ICB76","DP_1")</f>
        <v>#NAME?</v>
      </c>
      <c r="C24" s="20" t="e">
        <f ca="1">[1]!BexGetCellData("00O2TQ2O5Z7DPSFCWMDG4HA2G","00O2TQ2O5Z7DPSFM7Q98ICB76","DP_1")</f>
        <v>#NAME?</v>
      </c>
      <c r="D24" s="20" t="e">
        <f ca="1">[1]!BexGetCellData("00O2TQ2O5Z7DPSFCWMDG4HGE0","00O2TQ2O5Z7DPSFM7Q98ICB76","DP_1")</f>
        <v>#NAME?</v>
      </c>
      <c r="E24" s="20" t="e">
        <f ca="1">[1]!BexGetCellData("00O2TQ2O5Z7DPSFCWMDG4HMPK","00O2TQ2O5Z7DPSFM7Q98ICB76","DP_1")</f>
        <v>#NAME?</v>
      </c>
      <c r="F24" s="20" t="e">
        <f ca="1">[1]!BexGetCellData("00O2TQ2O5Z7DPSFCWMDG4HT14","00O2TQ2O5Z7DPSFM7Q98ICB76","DP_1")</f>
        <v>#NAME?</v>
      </c>
      <c r="G24" s="20" t="e">
        <f ca="1">[1]!BexGetCellData("00O2TQ2O5Z7DPSFCWMDG4HZCO","00O2TQ2O5Z7DPSFM7Q98ICB76","DP_1")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/ Z 3 d s Z E q v H e z u 7 D x 3 f j j R 6 / + f 2 f H r 8 5 f v n q y 5 8 8 e 3 r 6 i n B + / e r 3 f / 1 7 d z 5 8 c f z F 6 d H T l 7 8 / j Y N / p Z H 9 x F e n r 9 / Q Y M 6 + o L 9 e / d 6 / / + / 9 / P X v z 3 + c f f n k O y + + O N p 5 9 h X 1 9 f v / 1 O m b M 2 r 6 5 v j x X f 2 C G 7 z 5 v d + k d 4 8 e v / 7 q i + M n z 0 + P f u / H d 8 2 v j 8 9 e / / 6 v 3 7 z 6 6 u T N V 6 9 O 0 e b 4 9 z 5 7 j Z 8 v v 3 x 9 9 u Z o Z 2 d n j 4 j O v z 8 + + f b x T z 7 / / U 8 F l v y h g P k P / P L i y 6 e n v 7 / 0 z J 9 / 9 c V X / P n L 5 6 c / e a o t q O v X R 1 / R 0 O Q 3 R v D l q 9 c v 3 h z t C d b y x 2 N C 6 8 3 v / / w n n x M S h K / 5 4 / G 3 X / 0 + v / / x y Z u z n 2 R 0 v 3 1 2 K l 0 p m f E r E f P 0 z Z f A n R + a P f n g 8 e v f / 8 3 v 8 / L o D U H j X + h v 6 i 1 C O v n 8 M S j 8 6 o j / x i / 0 9 + n z N 1 + d P d 1 l W u o f e 4 y F A P z 2 4 7 v 6 G z 4 h G P q d g t H f 8 I k H y P 4 l k H x K P T 0 9 e + o N Q z 9 4 f P I l 4 f v i 1 Z F 8 a v 7 C x 2 + O z 1 6 8 / v 1 / r 9 / n G d 7 / / O z 1 m 5 e Q G f k F f x + / e f P q T O g l J P z 9 X 5 8 + P z 0 B W 3 u f A e K Z + Q z k 5 l l l J r A k f / b 8 + H P I m f v D z I D 5 x v 9 T p 8 R 8 5 f 3 1 m P 5 9 8 / s r s 5 H U u L / k m 9 e d 7 8 z f 5 l s i N n D S v 4 i 8 P I 7 n p 8 f P C O n X L 8 F S 3 l / 2 m 5 N v 8 x y + / P I E k P n n Y 5 k F o u q X e 2 9 + Y u / L + z / 1 4 O n L 1 8 9 O v v v F 0 8 / 3 P z / 9 / M v H d 7 U F e v t 8 7 y j F s 0 P / 3 0 / 3 G D v 6 7 P G b b 3 / n j S L 0 + T 5 + e c P z y S L 1 x f H v L X + h T / f H 4 y / O X n i f 2 z 9 A + t d m C m i c p 6 + V + q + B J Z M e v z 1 + T Z T m n n 7 v N 6 + / / e w 5 p N v 8 i s + + e G o / 4 1 / x 2 f P P 7 W f 8 K 6 k h k q m T 0 9 e v f / 8 v a K 6 Z N o Y x 7 C d f n H 7 x 5 P R V t x 1 h 8 Y r o z r g 9 J e k 5 e / 7 7 0 z s B W 6 E J s Z Y w o / u D l L S v y K J a 7 e S L L 9 7 8 / m d v T r 8 g + T w 5 f n n 2 5 q v n X 3 5 z q u 3 e / 9 9 U 2 + / V V W 1 x + v 1 I v / 1 I v 7 F + e / N m Z / f s 6 Y O n X z 4 7 + W p / U L / d / 5 F 2 Y 9 n 7 x r U b H I / X v / / J m 1 c k n a 9 P T 1 6 d v v n m d N v u / + 9 1 W 4 x 6 P 9 J s P 9 J s H c / t 9 3 p 9 0 N V s e 0 a z 3 f v / l 2 Y D z T q f / L 9 E 0 4 U z 8 / T L z + 9 9 5 / T z n / r 2 x j A V v / p q D g M P / m a l d / T 7 E J / g 5 8 + F 6 m N s b 9 J 3 w N v 7 a 4 P u Y 3 B G M K w a s s J x k x b T 3 w L t p b / 9 f 1 V r g a M 7 n 3 h a b G d Q i + 0 M a z F r W H 4 Y W s z / y 2 k u / I z r L F 8 y B r y x v f 9 X R Z v 6 K z S U / g r F h F / / 3 + p 0 2 Z D o m / O 1 9 n 9 o C u f n y t f y i P Y j F + t H L h b U 1 b P f a / + r h 6 c n B 2 f 7 z / f 2 X g 6 q q 0 / / X 6 S s v g E X i y n z / w o 9 F n V 2 f + 9 n J 9 + A S / V 7 / 7 / d p b K S h l + G 3 a i + H h s m 2 t d U a / r b z 4 X P h W k K / v 4 h K L W d Q a W 2 8 / 9 R j 8 v n g Q E V t v s j j + u 2 m u o u / 0 u d y M o m P q d e T t 9 L b b E e i T f 8 9 r 2 f + C 4 x P T e Q d j T 8 o + N V X U 2 y W a X f 4 K O Y 5 v r 2 2 d O n p y + U C E z w o 2 c 0 H + Z 3 W m R + d S r 6 5 + m r s + f P X 7 8 h n j 1 6 T k N y f z 3 + 9 v H r p 6 f P j r 9 6 / u b p l y d f c W Q X f k J M 8 B J r t g D z 5 P j 1 6 V M Q 8 s 3 z L z / / M v j E K k f 7 y c m X X 7 w 8 e x q + p l r 2 b o e U P y u U P d 7 7 3 F L W U X a x K o t s W l T L v E m v 0 1 f 5 b D 2 V v 6 K 0 d k v F P 6 L 1 J l p / f r r T p / U X 1 a w 4 L 6 b E x + n L q k 5 f 5 n V R 4 f c 6 b 9 a r d d 6 0 W R k l u l v E + h H R N x H 9 i 5 e / V 5 / o T / P L f H k x p D t c X P c j 0 m 4 i 7 Z v d / T 5 p X 2 a D d L 3 / I 7 r e i q 4 / d f J l n 6 6 v 1 5 P T n 8 7 r a T F A 3 E 9 / n h I 3 l l S O E v f b 3 z n 4 q f u / 1 5 v f 6 9 M X f e K e j d P P s 6 a t 0 h d V e t o W v 2 i d t 1 D I W 2 e f H X / y 5 J O T T 5 5 + c v r J s z s / G 4 7 G 6 S a 6 M 6 z / j 9 L 5 J 8 4 e R B y L M Q x c U y 2 z M j 2 e L Y p l 0 b R 1 1 h a X F b k Z s z x 9 n d e X B X k a 6 c t / 9 O + Z l M U 0 z u o b / Y 3 X f Z J v 4 g R t c W t R + P / y l H z 3 z a v + l D w Z p 1 9 k F z Q P c D z e 3 9 P 4 E b k 7 5 H 7 z + q d + 6 i e f / 8 R 3 n v 7 E s 7 O I p j k Z W y Z v m O O z c j 1 L t 0 4 + m + 5 + M t 2 L q 5 i N / s i H T 8 D / z 1 Q Q J u C n j u + 9 O n n 9 U 0 + / 0 5 + A 6 e 6 d I R 3 0 j T g t m 5 j h 5 w f 3 M / H f 3 H 9 5 L 0 L 8 P Y / 4 X / y j f / W M V P w o f Z n V 2 U L + I D O Q n f + j f / 3 y G 3 F x f p 5 P x R u y l K + / / Z 0 H r 7 / a / a l I C A R F d L G u i 1 k 2 M + Y 2 i 5 L 9 w c + u + v n / G d n t g L 9 6 / S y i f k 7 V 0 2 z S r K m m 4 3 S 5 z i + z J i 3 z a 0 q 1 n O e z v M 5 K + q 1 K 6 / y 8 q h f j d O s 0 / S z N d z / J B 4 z D w Y c I x c 2 z 8 / 8 z 4 + B m 5 / d 5 F d F P O R m H F 9 V i U u d k m 0 t K w l Q X p J o y m o 7 n + X W 6 G 5 2 A h 9 / I B A i 3 / D w S j 5 + 8 v x d x j 4 j L N 0 z A X m w C d n d + N A H v M Q E w C w 9 + n x e v n 5 y e 3 o + E A 8 9 g F p Z t v p w W U E v Z p B K F N M v P y V M i L y m L 5 o B 3 N 4 b B P z I S f S m Q h t + + / / q r S D r C 5 i O C Z M T N 2 Y j d D 0 z F / / 9 M 2 4 P X n 3 3 5 5 O T Z d 1 7 s P P 8 G s h H j K M 0 / N D 7 2 O e H / / 6 y P O X m z + 5 3 9 J 0 + e 7 9 2 U j o j T + 0 P D 4 Z + v 9 D 5 9 F c n I n W z O R 8 R n Y G N M / O E z 8 P 9 D L S Q z 8 O r 0 y X s l J O L U / 7 A w O G S H n 0 / 8 / 3 u / / M k P y E j E 5 2 J j b P z / t b n 4 Y c z F 7 p P v / F 5 n v 8 9 P P n v + 8 J Y p i T j d N 0 a 9 H 6 6 B / n 8 m A 2 j 4 1 Z M 3 p 5 9 / / u D Z m 5 / 9 n M T u h 4 b E P 7 / s A z X 8 / O D N T 5 y + + G J v 9 / Q b y U n s f W h I 7 H P L z w v x 0 A k 4 O P l 9 v p G c x N 7 G c P h H E z B o F 5 5 / N 6 K f b p G T i F q J v Q 9 d K P 5 5 Z y W + e P A T D w / O T p 4 8 + D S W l K C s x J u q J T 8 J Y i D 5 i X z p h Q / G j 6 K p o W T F G d m I s / S T 9 O w s a i T 2 N o b N N 6 c q / t 9 A / L v 8 7 8 m X j P u z 4 x P 8 O H 7 z i m b l 1 e / 9 + / M v Z j 5 O v v j i z e 9 / 9 o a G 9 P v / 1 M n x y 7 M 3 X z 3 / 0 s 3 F 8 Z s 3 r 8 7 Q 7 O V X v / + 3 0 d n j u + Y j + e 6 N 9 G 9 z z l 3 9 f v R 7 P 7 6 r v 3 G X L 1 + 9 J l 7 d k x 7 k j 8 f P n h + / + f 0 V w u O 7 3 l / y z e v O d + Z v 8 y 1 N B Y 9 S / n p 6 9 g p / n T 5 / 8 5 X Q 6 q 4 d 8 t c c + 0 8 d f / 7 q q 5 f H T / 9 / N f R n X 7 1 4 + v r 3 P 3 n z i o b + + v T k 1 e m b y M A J 7 u f / v x q 1 n f D I Y M + e U i 8 v X 5 3 + v B n w m 7 O X n x + / / v + p R E f G S 9 r w 5 P T l m y 9 / 3 g z 4 7 M X n r 0 5 f f / n 6 5 8 2 A T 5 4 f v z 7 5 8 u e P y s J 4 X 7 7 6 e T R g 8 r f e n L 5 + + f N q v J + f v v h 5 M 1 7 n h H 0 T A 9 7 9 / 8 C A y S a R m v 5 m x v v / g Q k m n + P n 0 3 B f f f X k 1 T f E z P 8 f G C 3 M 0 c + n 2 f 2 J r 8 5 e / H / b n b z L / 5 6 c P p e R 8 y / S b r e b g D n 5 7 h d P P 9 / / N m m s x 3 d N E 2 2 7 F 6 b M X v / U T / 3 U 8 b 1 X J 6 9 / 6 u l 3 T N u 9 o 8 c v v v r i 9 3 9 9 c v z 8 F G i 7 P / h z C r t O Q A L 7 + + P T L 1 5 S 4 u T s N Z P y + e l P n j 7 H b y d f f f E V / 0 K B 6 e e v j k B b + e 3 x i 9 c k a n b Q 3 z D p f q + z p 3 g B P 4 R 4 7 0 O x z 0 9 3 b q J Y u P L 5 8 5 5 i x 3 u f 3 0 C x T l 7 8 5 z 3 F b s d j z 7 5 8 c v L s O y 9 2 n v + I Y t + + 9 x P f / R G P v R f F v n j 5 e 9 1 M s W 9 / 5 + C n 7 v 9 e X 7 1 + 9 s 1 q / v 9 v U u w W t v J H m v 9 r 6 L E H v 8 + L 1 0 9 O T + + / + h H F b m E r f 0 S x 9 9 X 8 o N j e 6 2 9 / 5 8 H r r 3 Z / 6 k c U u 6 V U / o h i 7 2 M r n e Z / d f r k R x T 7 9 p v d / d t 6 F 2 + + + + Z H e u x W U m k i 8 T f 3 X 9 7 7 E c V u Y S t / x G P v a y u p 7 d M v P 7 / 3 n d N v 3 3 / 9 1 Y 8 o d g v N 7 + L K v d 3 T H 1 H s f f T Y j z K K t 7 S V P 9 L 8 X 0 M q R f P / 5 P 2 9 F z + i 2 C 1 4 7 E f 5 s f e 1 l Z D K n 3 z + E 9 9 5 + h P P z n 7 E Y 7 f V / D + i 2 P v o s R 9 l e 0 K K 3 S I H + y M e e 0 + p p L Z f P P i J h w d n J 0 8 e f P o j i t 1 G 8 7 / Z 2 X 3 y n d / r 7 P f 5 y e f f f f M j i t 3 O u / g R j 3 2 9 3 M W P P N j b 8 9 i P c h f v q / l / x G P v 5 Y / 9 K E p 6 b 3 + M P N h n X z 4 5 e f a d F z v P t e 3 P Z 4 r d 7 F 1 Y q f z q 9 3 n 1 o 2 z P b W y l W 3 3 7 v V / + 5 I 8 o d g u p / J G t / B r e h U r l 6 2 c / y l q / l 3 f x I z 1 2 S 8 3 v 9 N i r 0 y c / o t g t 9 N i P I v H 3 t p U / W n 1 7 T 8 0 P q d x 7 / e 3 v P H j 9 1 e 5 P / Y h i t 6 C Y 1 f x v f q 9 P f x R X v p + t / J F 3 8 f R W t t L x 2 E + c P f g R x W 6 j + X 9 k K 9 + T Y i 7 b s 7 d 7 + i O K v Y 8 e e / P d N z 9 a r 7 y N r f x R 7 u J 9 f f 6 X P 1 p L e k 9 b + a M c b E i x m / P 8 T i q f 7 / 1 I j 7 2 f 5 v + R P / b 0 V t 7 F j + L K r 6 H 5 f x Q l f U 2 p / F E k / v R W m p / a P v 3 q y Z v T z z 9 / 8 O x H U d J t v I s f R U n v 6 / M 7 P f b z c 2 X k a + k x 5 b G D k 9 / n R z x 2 C + / i R / 7 Y + + o x u z L y 5 v 7 L H 6 1 X v p 9 U / k j z g 2 I 3 e 7 A u B / v s + c M f U e w W / t i P 8 m P v q / k d x U 5 f / U j z 3 1 K P / c j n f y 8 9 9 q M 8 / / t S D F L 5 4 P d 5 8 f r J 6 e n 9 H 1 H s t l L 5 5 e f 3 v n P 6 7 f u v v / o R x W 4 R V / 7 I u 3 h f W / m j S P x 9 / b G X P 1 p 9 e 8 + 4 8 k c U e 1 8 9 9 i N / 7 H 2 l 8 k c r v F / H H / t R X P k + t t J R 7 N X p k x 9 R 7 B a a / 0 f + 2 P t q f s d j z / d + F C X d h m L W g / 3 J + 3 s / W u G 9 r e b f e / 3 t 7 z x 4 / d X u T / 2 I Y r f w L l y 2 5 / f 6 9 E c 8 d i t b S W t J P / n 8 J 7 7 z 9 C e e n f 2 I Y r e x l S 4 S f / 3 s O z + i 2 C 2 k 8 v + 7 P P a z Q 7 G b b e W P c r D v S z G n + X / i 7 E d r S b e S y h + t v r 2 n 5 v + R z / + + 3 s W P 8 m P v 6 / P / S I + 9 r + Z 3 u Y v n 3 / 0 R j 9 1 G 8 0 M q f 7 R e + V 4 8 9 q M o 6 T 1 t 5 Y 8 i 8 a 8 h l U q x 7 7 7 5 k X f x X r b y R x n F W / I Y 9 N h P H d 9 7 d f L m / s t 7 P 6 L Y L X j s R 2 t J 7 6 v 5 f 5 S 7 + B p R 0 o 9 s 5 X t J 5 Y 8 o 9 r 4 U + 5 H m f 1 8 9 9 q P c x f v q M W j + Z 1 8 + O X n 2 n R c 7 z 3 9 E s d v E l T + i 2 H t 6 s F b z f / X 7 v P q R H r u N H r O a / / V P P f 3 R e u V t e A x S u f f 6 2 9 9 5 8 P q r 3 Z / 6 E c V u o f m d V P 5 o T f z p r f w x a v v 5 w Z u f O H 3 x x c H J 7 / M j i t 1 O K j X P / + z 5 w x 8 S x f 7 f T L F b e B c / 0 v w B x T 4 / 3 b k 1 j / 1 o L e l 2 P O b 0 2 N 7 u 6 Y 8 o d g t b 6 T K K z / d + l B 9 7 P 6 n 8 k e Z / e l v v 4 k d R 0 n v p s R / l + d 8 3 r v z R 6 t v X 0 G P K Y 7 / 3 y 5 / 8 E c V u Y S u p 7 R c P f u L h w d n J k w e f / o h i t 9 P 8 P / L H v q Z U / k j z P 7 2 V 5 v + R H v v 6 u Y s f x Z V P 3 9 M f O 3 3 1 4 E c U e y 8 9 9 q O 4 8 u m t v I s f x Z X v S z F q + / T L z + 9 9 5 / T b 9 1 9 / 9 S O K 3 U L z 2 y j p z U + c / U i P 3 c a 7 c B T 7 7 p s f 6 b H b + P w / 0 v z v K 5 U / W h l 5 X 8 1 v K f b m / s s f Z R R v I 5 W w l V 8 9 e X P 6 + e c P n v 3 I 5 7 + N 5 v 9 5 4 / P f 5 X + f v j p 7 z i i 9 f P X y z d n p a 6 H k y 1 d f v j x 9 J X / j Z X 1 2 C Q q A / O T x 8 6 9 O 8 d L d b u M N L + / t f s j L e x / y 8 r 0 P e P n e h 4 x 5 / 4 N e V o J 9 v Z d 9 g j G n y W / v B 8 Q n 3 N c E s r v j 0 + D o 9 / 5 6 M D 6 A F L s 7 A S l 2 v x 4 C H 8 B C u z v 7 3 w A C 9 z 8 E g U 8 / 5 O U H I R N E 1 O r n u 2 9 + r 6 8 3 q o M P Q e x h g N j X Q m A 3 F J O v B + N D e G P 3 G + C N v Q / Q M r s f o p b 3 P l y 2 9 3 c + H M b 9 b w D G w 2 8 G h k / M o 0 / H + 2 l 6 U m Z N c V 5 M s 2 n x j / 6 t y 3 S W p 6 / z + r K Y F l W T v s z r p l p m Z d 6 k q 6 p O T 7 I 2 v 6 j q f / S v z 7 5 e 5 x 2 V H x P U 3 / v Z y d e C H b D Y 1 y R O w G l f B 8 Y u / r 9 x j K + f / 1 5 f v H n 6 d Z Q R Y N + C f l 9 L 0 Q F 2 Y E l / 6 i d f P f / 9 v 3 i 5 8 z X E H b A C l f F T z 7 7 4 / Q 2 4 3 / 8 n 2 G n 4 O j B 9 8 3 J 0 / P Q n v / P 7 v P j y J 7 4 6 + / L r Q f P t D a B 9 9 e z 5 l 6 9 O X 3 8 9 Y I H 9 2 b 1 / d 3 f n 7 t 7 O 7 s O v B 8 w 3 O E f 3 d u 7 u 7 D O w d O f e o 9 3 7 j 9 D X 1 4 E a W K I f p t j v d p x y j z 7 p 7 o N H 9 3 c f 7 X 0 9 Q u 0 G g n b 8 9 I u z F 0 9 3 v i a o U K 7 2 7 u 7 c V w Q / f U Q 4 w j v / O l A 7 v u n u m G A e j M f E f P z b M N C 7 N t T 5 y e N X 0 g f / 8 p M v j r 8 4 + q n T F 2 / O n h 4 / p d f x J 5 p Q T C W G m X 9 7 / J M v j 1 + 9 p t D p J X 2 k v z 5 + f f b 5 i 6 O z x 3 f 5 5 + M v X 7 4 5 O v 2 J x 3 f x 8 / H z L 7 9 7 9 P n p F 6 R 2 8 R v + / P 1 P f + 8 3 7 i P + 6 / G 3 z z 7 / N o w v f u I T D h K / / O 4 b v y X + 0 A 9 / / + e n L 4 4 Q X H h / 8 r t v 5 F X 9 l T + n V v 6 f j 7 / 9 6 v c x r f g 3 2 8 j 9 9 f g n t c V P m k + g / + 0 f j 7 9 9 + v z l 7 3 / 8 k 8 d n H D l + 8 f r z 3 / 8 F B 5 p n X z 7 5 z o s v j n Z I J R 2 / O j 2 m C Z I P e N Q n X 3 B o e t f S u 0 P 4 n z z 9 / X / y 7 P f / 8 s n v T x N F Q f T r 3 / / Z 2 Y t v d B Z 2 P t 3 + z l c v O v P g f X j j T H h t / 7 8 z F y + / + v 2 f P P 2 c e P p r z s b p d 0 5 f n Z y d n H 3 5 T U 8 H 3 I F g K v S D m 6 b B / W a o 9 f 9 K w v 8 U E + 7 l m / c k + / E r w / 8 3 E / t s I 7 G f v P F 5 f 3 f 7 9 M V p l / f d h 4 7 o l s v 5 D 0 v / 4 G N p b a T C Q b m l V A S w 3 p i O / Z d + y H P 1 N Y V k 5 4 x 0 1 O s T m q / 3 n y v A p d l R Z t Y f h t H / P 8 / 8 O 5 Y u G 8 l 5 l / / 9 9 v G L p 0 i r s h O q f z x + / e b 4 D f 1 4 Q 4 n U 3 / 8 n v j p 9 9 f s A Q e + v x 2 c v X n 7 1 5 o s v n 5 4 e w T + 0 f 0 j q 8 / n Z a 8 b + 5 K t X v 9 d P 4 Z f X r 5 4 C 3 h 4 F I d s 7 D 7 a R 1 N O P H h O a Z z / J b b 5 6 C b l 7 / f t / Q f 8 c f 3 5 q o b z + 6 g v O s v 7 + r 7 7 8 7 m t M b v i B + / 7 k y + d f f f E i b G I + e / w V k f f 3 P z 5 5 c 0 a q F e 8 B s v + Z N s T H L 3 7 / k 2 8 T r / z + X 7 6 Q H g j b 7 k d + G 3 q z 2 4 Y / o j a v 3 7 z 6 6 s S + t I s 2 4 U d + G 3 4 p b C N w X n + b Z u / p l 5 S + J u 8 I 9 H l z z H T p f H y s 5 A o / J i p L a 8 D c / f 0 N h w y H p 2 F D e W 9 v 4 L 2 n X 3 5 + 7 z u n n / / U t 4 / 1 P d v Q 9 P f 6 7 O n v T 7 7 r 6 e / N s 9 L 9 z L S i N D 8 + f H b 2 e 4 O Q / Q 8 N F u 7 N P d t h F 9 p e D F r w 4 W P Q B J P 1 4 n N O u b w 4 / a 5 l i b M X 5 L e e P e V f X 7 / 4 8 g 3 l 8 N / 8 P i y r x 0 T L 3 4 e m 7 d U Z g m f / T / T B v H z 3 1 S m J x 2 v S q M T I X z 2 n n 1 8 c / 9 6 / P 2 M h v / D f v 4 / 5 + / f h N 6 Q h e c j P n q G f V z / B 0 i B i F o k u V f 7 4 B / k I p 9 + 1 r f m v 3 / + N K q y z F 8 + I B 5 4 E 0 a 7 9 7 P H n p y + + e n H G / v x g D G / b P K a l i u c k j l + c v U n f N c W j Z V F + 9 l F b r / O P 0 B H L 2 d m X r M L s 7 4 9 f Q 8 W c H T 9 5 f n r y 5 Y s 3 x 2 c v T k n V 2 F 9 / f 9 E z E W h v f m / y e r 5 z e v I G 7 / / + H E O 8 j j S 7 G 4 V / 9 9 X r V 7 / / 6 9 + b e Z 4 I + p N n T / F p 9 E O y F 6 d H T 1 / + / l g 2 w q + P 7 d Q 9 P f t C L M 3 v / R x L O F 8 4 l + L k + O X Z m 6 + e f + n U K n 6 q p i a N A 2 z A G + Z X 4 i A R 5 T d f v W J G O / 6 9 d U l K F p E 4 n a I L S M S N P / n c G B v 5 Q w H z H 8 y m p G B V v E S 5 6 m q W W + B 6 8 S V 1 / f r o K x q T / M Y I v n z 1 + s U b C I z 7 A 5 J C a v o n n x 8 h 7 W b / e O z 0 I b P 8 2 a l 0 9 Z O n r 1 7 T r O J X K O 0 3 X 5 o M J L 2 s H z z m x a + j 3 w s z w 5 b 3 N e b R p 5 l 8 8 J i X x Y 6 g L / g X + l v X A 5 m I + s c e d y + Q v k 3 C p j C / z T D 0 O w W j v + E T D 5 D 9 S y D 5 J H p 6 a s J Y x l 8 / A G 8 + J S t 6 J J + a v w z L v v 7 9 f 6 / f h 8 X z c z J K L 8 H q 8 g v + P n 7 z 5 t W Z E E p t C b k Z x M F K M W t f X j w 9 M 5 + B z j y d P P u W 1 m Q 8 P 4 e e d H 8 Y 0 p t v / D 9 1 L s x X 3 l 8 / K 8 u Y t N x 6 / I y Q f v 0 S v O T 9 Z b 8 5 Y a / p 9 c s v T 1 j v 4 q e u 8 Q Z q 5 r u / z 0 / + 1 E 8 8 O T n 9 9 u s 3 L 3 4 v s 8 T L v X 2 + d 5 S a Z 5 9 x o 0 8 e v / n 2 d 9 4 o O p / v s 4 7 g 2 W R J I j U q f 6 l O 1 T 8 e f 3 H 2 w v v c / g H C v z Y T Q K M 8 l T 8 o G w E c m f D 4 7 f F r o j P 3 9 H u / e f 3 t Z 8 8 h 1 O Z X f P b F U / s Z / 4 r P n n 9 u P + N f S e 2 Q K J 2 w Q 0 M z z Z Q x b G E / + e L 0 C 1 r n 7 r Y j L F 4 R 1 R m 3 p 2 T s z 5 7 D F w i Y C k 2 I s Y Q V 3 R / i 3 F n F F d V i v c D o Q 5 X Y 3 v / v l Z g l 2 Y 9 0 2 M 8 / H X a D D v u p n 9 o f 1 G H 3 / 9 + k w 3 6 f i A 7 7 f S I 6 7 P f 5 f 7 8 O 6 8 e 3 H 6 r D 7 v 3 / X Y c 5 k v 1 I h / 1 I h 4 U 6 7 M 2 n x 1 8 O 6 r B P / 9 + k w 2 7 r h / 1 / Q o d 1 V 2 m + h g 7 D Q P n n z 3 J I i d 9 + 7 j W Y I d i P N N j P i Q b b v f / / Y h V 2 8 s X B o A p 7 8 P 8 m F R Z z w / 4 / q s J + 6 v T N G S X N 3 n z j O u z n Q U R p K f c j Z f Z z o 8 z + 3 6 v L X n 9 7 5 / N B X b b 3 / y Z d d l t 3 7 P f + f 7 8 u i 6 1 B f w 1 l x o r H q L H 9 / 7 + r M Z 9 o P 9 J j P y d 6 z O i q / x f q s T d n v / f r Q T 1 2 8 P 8 m P f b / I 5 9 s 5 + S L L 9 7 8 / m d v T r / 4 I D 0 W c c r + / 5 8 i 8 0 j 3 I 2 3 2 c 6 L N 9 v 7 f q 8 1 e v z j Z G d R m 9 / 7 f p M 1 + 7 1 t q s 9 / 7 / w P a L D Y T r w 5 e / V 6 b l B t + 9 X U a B h r 8 L R r u 9 / 7 h p M 6 i G o 6 x v U m t A U P v r w 0 q j s E Z Q b B q x w r D T V p L f w u 0 l f 7 2 s 6 2 l M M b g 7 5 8 V n Q U d 0 P n E 0 2 E 7 g z p s Z 1 i H W W v y w / D I / L + c 3 s L P T R p L 5 G R A Y + 3 + v y q S 1 F + h n / R X q C X 8 + v 9 S x f R T r 0 9 P X p 2 + + S A f C z + t 7 r n / Q 9 M 9 P 0 f e l a X Y / 9 d c q / + f u F Y / C 2 r p m 3 K t 3 r x 8 e D K o q B 7 + v 0 h N / X / V t b r L / 1 I n w O Y V f 0 6 9 n D p 1 d g s / i 5 V P p + F 3 d w 5 2 z 4 5 f P 3 9 x 9 o L M O D e Q d j T 4 o + N V X U 2 y W a X f 4 K O Y q / X t s 6 d P T 1 8 o E X g u j p 7 R V J n f H 7 + k N T 9 x m J 6 + O n v + / P U b Y u + j U x q S + + v x t 4 9 f P z 1 9 d v z V 8 z d P v z z 5 S v j h 5 Y v j L 5 i K T 4 5 f n z 4 F 4 d 4 8 / / L z L 4 N P r A a 1 n 5 x 8 + c X L s 6 f h a 6 q K 7 3 Z I 9 4 1 S 0 j R 8 d m / / P S n p 1 k q E k u w 1 y m + O o q / 7 F N 0 0 l d r C p / j z T R T n P s N P h m f g C H R 4 f L f z Y W d S j n 7 q + I s v v 3 r x Z t d r q O S 7 a a 4 8 c o W f / + z O o C H g m 6 8 e R G Z w s S q L b F p U y 7 y 5 + y q f r a f y e 3 R G X a L l R 7 L h N 3 x + + u V m y q Z K 2 i h V X T L + G 5 E T n u b / 9 8 j J 3 t e R k w j p l C t / D g T n i 5 3 7 r / r T + 0 U 1 K 8 6 L 6 Z D y c 1 7 z j 0 T F b / j q J w 7 e m 5 a f f q M C I t P 5 / x 4 B u f c 1 B M Q n 2 M + F R H z 6 7 S f 9 W X y a X + b L i 6 F J f P A j g Y g 2 / H 1 2 X 7 8 v K Q + + W X n g y f x / j z z s f w 1 5 8 O j 1 c y E O J 6 9 / s j + H L 7 P B C X z 4 I 1 m I L m T s P z 1 5 H z r u 7 n y z g s D T + P 8 e Q b j / N Q T B E O v n Q g q + s / + s P 3 u v 1 5 P 8 p / N 6 W p A D l 2 7 l d 6 L z + K O Y O y 4 P x 1 9 + 9 2 t S 9 J u N v W V q / 9 8 j G Z 9 + D c n o k + 0 G G b n L / 5 5 I N u v Z M S 9 q H L 9 5 J V l 3 / k W n 8 K d O j l + e v f n q + Z d u U j X h e r T z 8 q v f / 9 s A T + l I / U i + e y N c Z C 3 C J k 0 G o L H 8 + M 9 G C l V S n c L g Z p j v M d 6 f O v 7 8 1 V c v j 5 / + / 2 m 4 O 8 / O X p + 8 P H 0 V m V 1 8 8 / u c H r / 6 Z o a 7 + / + F 4 d I 3 9 7 6 Z 4 f 6 / f n Z f f P X F d 5 8 e / z 4 / T 0 b 7 l D T 4 s 1 d f f v H z a L h v v v x 5 M l j i 5 P / f M f I X v z + 5 I 8 e R w Z L j 8 P r 3 e f 3 N D P b / L S p 5 c L A n X 7 0 i p + z k G 5 r b / 9 c P F y z + k 8 e v X n x D / t T / S 8 Z L T u K T p 5 + / O X s a d y B P j l 8 8 J W 3 V H / L X G f L / S 8 T 3 h i G f / t 4 v f 1 4 N + e n / H 4 3 v T Q P + / 5 n 5 P f n i i z e / / 9 m b 0 y 8 i Y d H Z U + r l 5 a v / f z H 0 p g G / O X v 5 + f H r b 0 h N / 3 9 g v J Q m O D l 9 + f O J o 1 9 8 / u r 0 9 Z f f k J / 1 / 4 E B n z w / f n 3 y 5 e c / r 8 b 7 8 t X P o w F T e v P N 6 e u X P 6 / G + / n p i 5 8 3 4 3 V Z y 2 9 i w P 8 v C R 1 u s k m k p r + Z 8 f 5 / Y I L J 5 / j 5 N N x X X z 1 5 9 Q 0 x 8 / 8 H R g t z 9 P N p d n / i q 7 M X / / 9 y J 3 / q 9 e n J q 9 M 3 k b E S r P 9 P T + x d / v f k 9 L k M m n + R d r u d 9 V S z s L v / 9 O T x X d N E 2 + 7 x M K O P a b t 3 9 J h S u b / / 6 5 P j 5 7 y E i j 8 o q u S l y d M v X t J i 6 9 l r p t r z 0 5 8 8 f Y 7 f T r 7 6 4 i v + h U j 8 + a s j g J L f H r 9 4 T f r D j k 9 G j m X j b 4 Z M v 9 f Z U 7 y A H 0 K o 9 6 D O q 9 9 n 9 / X / K 6 n z j T H R 1 6 K O r s X T d w / + 3 0 i d + z + n x D G C d f z l d / / f S J z d / Z 9 T 6 i j r f H H y + i f / X 0 m d 3 Z 9 T 6 h i 1 8 + z e / v 8 b q f N z y z q G O M 9 P v / x / I 3 E + / X 8 F c V 7 9 x M H / G 4 l z 8 H N K H K N 0 v r P / 7 P + N x N m 9 9 / 8 K 6 n z 6 7 S f / b 6 T O w / 8 3 E O f 5 i 7 M X / 2 8 k z v 8 7 O G f n / q v / N x L n w c 8 u c e 7 y v 0 9 f n T 1 n l F 6 + e v n m 7 P S 1 E I 3 S 1 S 9 P X 8 n f e F k f + O 0 A 8 p P H z 7 / i I d / t N t 7 w 8 t 7 u h 7 y 8 9 y E v 3 7 v p 5 Q 0 v 3 / u Q M e 9 / 0 M s f Q r B 9 n 2 D M a f L b + w H x C f c 1 g e z u + D R A s u H r w P g A U u z u B K T Y / X o I f A A L 7 e 7 s f w M I 3 P 8 Q B D 7 9 k J c f h E w Q c d t + 4 r v 7 n 3 + 9 U R 1 8 C G I P A 8 S + F g K 7 o Z h 8 P R g f w h u 7 3 w B v 7 H 2 A l t n 9 E L W 8 9 + G y v b / z 4 T D u f w M w H o Y w 3 o 8 Q 9 L J P x a O T c f o 6 r y + L a V E 1 6 S x P X 2 f l e v b 1 k O q o 8 V j M d P D q 9 / p a s A O 2 + Z p E C 7 j n 6 8 D Y x f 8 3 j v G L n 9 x 9 8 n D 3 5 L t f D / b N 9 P t 6 y g u w A + v 4 U 0 + P n / / + X 8 J i f h 1 Q g R b 4 q W d f / P 4 G 3 O / / E 0 y f r w P T t x h H x 0 9 / 8 s t n p 6 9 e n b 7 6 e s B 8 C w J g Z z 9 5 d v r 7 v D r + e s A C i 3 J v 5 + 7 O g 7 t 7 z E p f B 5 h v Q h j Y P g H b f Z j u 7 j / a v / 9 o f / / r Q Q 1 s y z c k z 7 s d D 9 o b O m N 7 7 x H c 3 K 8 D N Z C g 4 6 d f n L 1 4 i h F 8 H V C B w O z t C j k J w b 3 d R / c / f b T / 6 d e D G j q S u 9 u n L 0 7 H 4 5 1 P t 7 / z 1 Y t h g H d t T P K T x 7 o M x r / 8 5 I t j W u v 6 y d P f / y f P f v 8 v n / z + p 9 8 5 f X V y d n L 2 5 T M E u f w l X q B Q S O w p / / b 4 J 1 8 e v 3 p N E c 9 L + k h / f f z 6 7 P M X R 2 e P 7 / L P x 1 + + f H N 0 + h O P 7 + L n 4 + d f f v c I H I m f + O P 3 P / 2 9 3 5 g P + H d a P f v 8 2 z A T + I l P O K 7 7 8 r t v / N 9 + / + e 0 q r b D L 5 m / u L 0 2 0 l 9 N K / / P x 7 R 4 Y 1 r x b 7 a R + + v x T 2 q L n z S f Q K X b P x 5 / + / T 5 y 9 / / + C e P z z j A + + L 1 5 7 / / C 4 4 H z T I i E + 6 l t 4 6 I s Z 1 8 w R H k X U v t L t m P X / 3 + N E M U 6 L 6 + m d h n G 4 n 9 5 I 1 H b G G K D s G 9 D x 3 R j w z f 8 B + W / s H H 0 l r I 7 k N 5 4 z 5 m G u 3 H J y e A 9 c Z 0 7 L / 0 Q 5 6 r n Z d f / f 5 P n n 7 + 5 u z p e 8 3 W z t n v / + z s 9 c l L 1 v r v O V e A S 7 O j z K w / D K P / f 5 7 5 d y x d N p L z L v / 7 7 e M X T 5 / D f Y A Z 1 D 8 e v 3 5 z / I Z + v K F U z + / / E 1 + d v v p 9 g K D 3 1 + O z F y + / e v P F l 0 9 P k c l x f 0 h y 5 v n Z a 8 b + 5 K t X v 9 d P 4 Z f X r 5 4 C H n T t 9 s 6 D b a Q d 9 K P H h O b Z T x 7 9 X m T J 5 L f H r 7 9 6 C f l 7 / f t / Q f 8 c f 3 5 q o b 3 + 6 g v O B / 3 + r 7 7 8 7 m t M c v i B + / 7 k y + d f f f E i b G I + e / w V k f n 3 P z 5 5 c 0 Y q F u 8 B s v + Z N s T H L 3 7 / k 2 8 T z / z + X 7 6 Q H k j P d z / y 2 9 C b r 0 G m 7 k f U 5 v W b V 1 + d 2 J e 4 T f i R 3 4 Z f 2 g 3 a C J z X 3 6 Z Z f P o l J d p O X 7 w B f d 4 c M 1 0 6 H x 8 r u c K P i d r S G j B 3 f 3 / D K c N O d 9 h Q 3 t v T P z 1 A r 8 + e / v 5 k k U 9 / b y Z 3 9 z P T i p K K + P D Z 2 e + N 0 f c / N O D d m 6 a Z / 5 l p F Y E W f P g Y g 8 U s v P h c k p e n 3 7 V z f f a C L P L Z U / 7 1 9 Y s v 3 1 A a 8 c 3 v w 8 J 4 T E T 6 f W g + X p 3 B 1 / f / R B / M r H d f n R L / v y a V S R z 6 1 X P 6 + c X x 7 / 3 7 M x b y C / / 9 + 5 i / f x 9 + Q x q S 7 X / 2 D P 2 8 + o m f B H z 8 e C z C F H G J V c r 4 B 3 k C p 6 y i 3 F + / / x t V S 2 c v n t E M P / E 9 d P v R 4 8 9 P X 3 z 1 4 o w 9 l c G w w 7 Z 5 T B n T 5 y R r X 5 y 9 S d 8 1 x a N l U X 7 2 U V u v 8 4 / Q D w v R 2 Z c v M M n 2 9 8 e v o U f O j p 8 8 P z 3 5 8 s W b 4 7 M X p 6 R P 7 K + / v y i T C L Q 3 v z e 5 N t 8 5 P X m D 9 3 9 / 9 p B e R 5 r d j c K / + + r 1 q 9 / / 9 e / N D E 1 E / c m z p / z p m 8 4 H b 3 7 / M 9 J X 8 N y k O f 4 i T s g W + R G I d / r 8 F H L x + 0 O m 8 d n j w L m j t s Z Z + 3 3 0 J f 6 M r M y p e e F s O c v f Y a b l l 8 c / S X 5 z D 7 Z 8 S G 1 C i L E O X p 0 S j 7 / 6 / Y 9 f v z 7 9 4 s n z 3 2 d z N 0 9 O 3 x 3 P Z s V y l P 5 k X j d F t f z s A S U b x r v j n f H O K D 1 Z l + 2 6 z j 9 b 5 u u 2 z s p R + n I 9 K Y v p 7 5 V f v 6 n e 5 s v P H u 5 9 m n 2 6 t 3 M w n Z z f P 5 h k k 6 + D 5 8 l z w n Q z k t N q M W 6 y 1 X h S j P N 2 n C 2 z 8 v o H e T 3 O g P i Y R n D W 5 o s 3 + b v 2 t M w X + b J 9 L y x Y w s 1 s b 0 b j 6 c v f f / e 9 Y J / + 3 i Q L t 5 h r G s J X T 0 8 + f / n i 9 3 r 5 4 P f a / 7 0 f f P X y 7 P j 4 6 Z c H X / z k k 5 9 4 r w 5 f f / v 0 9 M 3 m v j 6 d + W H a S 5 r 0 i u i Z N + m 7 9 C R r 8 / f q 7 u k p X K D f / / W 3 j 1 / e P M I v n n 3 7 5 O D L b 3 / 6 c v f + 6 + M X e y c 7 Z 9 / + 6 v P d L 7 7 9 f i R 9 B V W 8 u a / f 7 e R 3 2 3 2 E f 9 4 L 8 N O z 1 y + f H / 8 + v z 8 U 9 N k J a f / n b 0 5 f b e Z L V i 3 v A f r Z l 6 + + O H 7 z z c K E m v j 9 V U / c I E W / s G w P f 4 9 3 i z K 9 V E n / i K T 8 o z R f T i u S o 4 v P P l q 3 5 9 u 7 n 3 7 0 e / z C i / b w N 0 7 Q n B i l y M r i B 7 k n X S m B W D a P S M t + 9 t G 8 b V e P 7 t 6 9 u r o a X 9 0 b V / U F R c E 7 u 3 d / 7 y + e v 5 7 O 8 0 W 2 X S y b N l t O S Q 2 b t 2 Y 3 v / W R I J C m Q O H N 9 S r H 3 y c V g 2 r x 2 V 3 z o W l 0 9 h R / i S f I D e Q D 8 z W P 3 7 y D o X C b 4 F M Z 7 9 3 Y g P H 1 e 7 H S 8 V d v K M r e L I f v O 8 8 n x y 9 h K t 8 b 5 l 3 f H B m L J y Z s s z 3 b / 1 m 0 Z / v v R c 4 f 2 b P 3 w e L 9 7 N n e e 8 F + D 3 t 2 7 y e e P X z 9 7 e d 7 L 4 6 / f P G T n 7 7 5 i Z 9 A y H z 2 8 v d + + V 4 d / r / Z n p 1 8 9 d 3 f + / d + 8 J 3 v n H 7 n x b 3 d 3 / v 4 y + M X J y 9 / r 4 P j V 7 / P e 3 V 5 G 3 v 2 H d i z 7 / z c 2 7 M f 2 b N v 0 J 7 9 Z E a o T M p 8 g z 0 z M c v v H 8 / i 3 m T o S K v 9 y M 7 d a O f u / y z a u f v v R c 4 f 2 b n 3 w e L / J X b u K 0 o O / V 6 / z 6 v f + + W 9 5 / d f P 3 / 2 k 9 / 5 v X + f T 0 + + e L P 7 6 X t 1 + P 9 m O / f w 2 5 Q e / s 7 + k 9 e / 9 0 / s P 3 l 5 f P w T X 7 5 + 8 + D 3 2 v 3 y + X t 1 e R s 7 9 3 v B z v 1 e P 7 J z P w / t H K f u f n 9 / 2 e x H 1 u 2 b s G 6 7 p q u f B e v 2 f n L 6 I + v 2 P l i 8 n 3 V 7 v 5 l 4 D + t 2 8 l N 7 D 3 Y f / s S b r 5 4 / / H L n 9 b 3 9 n S 9 f P f / y i / v / f 8 p K f n 7 / y f H v / e n 9 7 + 4 d f P E T r 8 j b 3 n + w 8 9 2 d L 4 6 / e e t 2 D O t 2 / C P r 9 v P W u u 2 c / f 6 6 n P 4 j 2 / Z 1 b d v n r 2 h l 9 p s 2 a g b o e x D w 5 6 c 1 + 7 w u Z u / V / c + m G X t z / O r z U 1 m s H e h i 9 0 O 7 e A 9 L + X p v f / / l 0 0 9 f H d x / + t X p 7 / 3 6 0 9 3 T L 7 5 4 9 e D e 2 d l 7 d X g L S 3 m + J o H P 3 2 8 c 7 2 U R 7 7 8 4 2 H v 5 7 d / r u 6 c P v / P s + f 7 v 9 f T z T 3 / i x Y P 7 D z / 9 y f f q 8 t Y W 8 f P f b e / 9 l g P E X m 0 G / X u / F 8 T X X 7 6 i R f 6 T L 1 / c I C L v B / X b Z 6 e v j l + d f P v 3 + d k E z Y a W w q V n Z 7 / 3 6 T d j w l 8 c / + T Z 5 8 c 3 a v L 3 x P i b N D h g g K + e H 3 + T 6 D 1 9 d f b 8 + e / / 9 M v v v v j 9 v 3 z x + 9 N 0 / e Q 3 g u m 3 z z 7 / 9 n P 6 / x v y 3 1 5 9 d f L m q 1 e n v / 8 X Z D C + K R e O 5 v 2 U N P z J 6 e / / e 5 3 + P t 8 o h 5 3 Q W s 0 X X z 4 9 / b 0 3 A 3 3 2 1 f P n r 8 9 + 6 v R r w b 7 B a n 4 t 2 M d P v / P V a 0 j E G Q W o x 6 9 O N 3 P J b e l M f 7 4 5 P b l R J m 4 L 7 u m X v / + L L 8 l y k Y P 8 5 v T 3 f / E V G O J W b v h 7 T u L r b 3 / 5 X W L m L 9 g L J 1 / l 9 x d 7 Z j 7 5 R s b y + q u X y N a 8 / v 1 f n H 7 3 9 3 9 + 9 u J r a K G 7 + u v t H c C 9 n w 0 H 8 P 1 S x D 9 y A G / V / f s 5 g O 8 3 B f / v c g B 3 z x 7 8 x L f v P T z 7 6 v T p d 7 / 6 f e 7 / 5 K t v f 7 7 7 4 N M v d t 5 X Z G 9 0 A F 2 a Z J a n r + m j 9 5 y R 9 / E F P 3 / 5 4 s m 9 L x 9 + + 7 s / + f n D z w 9 2 9 l 7 / P g + + / Z M P f m r n q / f q 8 j a + 4 J P f 7 R 7 W u A / e C z A P I j I 9 3 X m n k Z z + 1 F e n 3 / 5 9 7 n / x 5 f 6 r L 3 7 i + P f 6 9 O H v 8 1 O v v v r i y 5 9 4 8 j U 6 h A I 9 f v F 0 c 5 + v q 7 o l E T 5 u p v k S i Y x H O 8 + + U I v 0 3 h 2 + + X 2 6 c x X r z X Y 1 v i j O v 0 Y v f T r u h b 1 w d P D F 8 + 8 + f P X 6 6 U 8 e P P 1 9 P v / 0 5 N l P v f m p p 3 v 3 n 3 / 6 f q K 7 g Y 7 d P p W O T / O f H U L G u n N 9 v f n G S H m v T 8 o v H 5 w 8 2 9 1 5 f v L d e 6 e 7 Z y d f n H 3 1 5 P n v 9 e r B w c G 9 r 9 F h l J T d P n s s + V O n b 8 5 + 4 q v T N 9 8 M K W P d f f M 8 u R / h y c + / 2 t v 7 v Z + c / V 6 f 7 u 2 d 7 H 7 6 k 7 v 7 r 5 7 / 1 F d k E L 5 G h 1 F C d v v s 8 + Q 3 S 8 l Y f z 8 b T H m / T 8 v X D 3 7 v L 0 5 + 6 t 6 T 0 + 8 + O P 3 0 9 O W 3 H 7 x 6 d n r / / n d P 7 3 + N D q O 0 7 P b Z 1 5 M n X 3 z x h l 2 + r 9 F l n 5 a x / r 5 5 r v y 0 T 8 n f 6 9 l 3 j 5 9 8 + l P 3 H / 7 k 6 5 9 8 + v n J y d N 7 P 7 H / 5 q s X r x 9 8 j Q 6 j l O z 2 G d G U 3 y w p Y x 3 + b L D l g z 4 x T 3 / v r 1 7 9 1 M O H l I d 6 c f x 7 f X 7 8 x U 9 8 + u m r 3 + f 1 T + w + + x o d R o n Z 7 R N j 4 9 8 8 x t z 5 c u / N T + x 9 e f + n H j z 9 7 u / z 3 Z 2 D 3 b P j 1 8 9 f n L 3 o f P O T P / U T T 0 5 O v / 3 q 4 N X v 9 T W w 6 5 M 9 h t o 3 z 8 E H f a I / O P n u 7 / 3 y d H f 3 O 9 / + y X v 3 f q + f / H 2 + e n L 6 Z P / g / k + 9 + R o d R o n e 7 d M S 3 e f h n y O q x 3 D 7 2 W D 2 h 3 2 6 f 3 X w E 8 + e n b w 6 + / a L J 6 f P f 6 + v f p 8 n 3 3 n 4 / P d 6 8 P v s f h 3 n O E r 3 b p + 3 Z v Y 3 X z 3 4 W S Z 7 D L V v n t l 3 I 7 H O v a / O n p 1 8 e / / B 7 v F P / e T J T + x 8 8 f n p d 5 9 9 9 X r / i 0 + / R o / x C K E X y d 2 a 3 X / 2 6 R 5 F 7 m e D 3 3 c j w d l P P P x q 7 9 m T s 9 / n 0 + 8 8 f P J 7 v 3 r y n a e f H v z k 0 9 e 7 P / F + Y e Y m 0 s f i p d t w / B c 7 9 1 / 9 b F P + h x P L 7 U a C u a + O X z 2 8 9 3 L 3 3 v P d 3 + f F V 7 / 3 d 7 / 7 7 P V X Z / v 7 T 3 7 i 6 3 i x c b r H w q t b s f w P g / A / r N h v N x L 8 7 b 7 4 a v f e m x f P T n / q y y c H 3 z n 9 v Q 6 e / 9 T + T / x e v 9 d P / D 5 f o 8 c 4 6 W P h 2 K 1 Y / t N v P / n Z p v w P J 1 T c j c S K D 0 4 f P P 2 9 9 3 / i w d n Z g 0 9 f / l 5 f n Z 7 c + / S r 0 4 d f f O f 9 8 o K b 6 B 4 L 3 m 7 H 8 j 8 E w v + w I s v d S G j 5 5 Y M v n t z 7 4 i d e n H 7 7 J S V J j 3 e O D 7 5 z 8 O 0 n B 8 + + / B o 9 x k k f i / V u x f I n r 3 / y Z 5 v y P 5 w 4 d P f T i J Z / e u / T B 7 / X T z 7 Z f / j w z a v f + / M v H 3 z 3 0 2 / v v b j / 8 P O v 0 W O c 7 t 1 O b 8 / y P w T C x 5 D 7 W W H 5 S N j 6 U y + / 8 x M n L 7 5 z / 8 H z n / z 2 0 5 / 6 / P 7 + q 9 / n p 1 5 + 9 / j e y d f o M U 7 6 r x u 3 f v G d / W c / 2 5 T / 4 Q S u u 5 H I 9 b v 7 X z 5 4 8 Z O 7 3 z n d + 8 m T k 7 2 f O D 0 5 3 n n y Y v / B g + 9 + j R 7 j d P / a o e s P g / D f d O w q a 9 N h J x + 4 N P 3 l K 0 p M n X z 5 4 h t d 8 P 7 2 2 e m r 4 1 c n 3 / 5 9 f j Z B v z n 9 v d / Q t 6 f P z n 7 v r 7 H Y H Y P 9 4 v g n z z 4 / f n P 2 5 Y t v E u P j r 9 5 8 + e x s 8 6 z d F k M w w F f P j 7 8 R W E 9 f n T 1 / / v s / / f K 7 L 3 7 / L 1 + Q d L 3 4 y W 8 E 7 L f P P v / 2 c / r / m 9 / / 9 Z t X X 5 2 8 + e r V 6 e / / B a 3 N n 7 7 6 Z i a J J v y U F t N P T n / / 3 + v 0 9 / l m Q J 4 8 P 3 v 5 x Z d P T 3 / v z d P + 7 K v n z 1 + f / d T p e 8 2 + g f 3 7 / C z A P n 7 6 n a 9 e Q w b O X r z R l b h v g B r 0 5 5 v T k x u l 4 L b g n n 7 5 + 7 / 4 8 s 3 v / / T 0 + e k b M h t f g R N + f 1 F k 3 8 z s v f 7 2 l 9 9 l 4 3 D 6 4 s 3 r 3 / / 4 9 e 9 / + n u f n D 6 3 n 3 w z f X z 1 k j T N 6 9 e / / 4 v T 7 / 7 + z 8 9 e f A 2 F c 1 d / P T t 9 T X + 8 e v 3 q 9 3 / 9 e / / + a E N / y d o A f f 7 6 9 / / J 4 1 d n x 0 + e n 5 I 8 v j m m j l 4 d P b a / / v 7 f J v v 3 / D R 9 1 x S P l k X 5 2 U d t v c 4 / Q m d v f u / f / 8 s n 3 6 F Z w / v 0 / + d f n b 6 O N L s b h f / G Y M m o v X r 1 e w d / n z 0 9 O n 7 + n E j 8 9 N X x 5 7 8 / I U C / f P m S h v e U B o u O W B 3 y L z S s z s s R Y C S / R M l v 0 y y d v f n 9 v z g + e f W l B 4 u R v A U Q + v M E 0 2 F G 8 / X R + e L 0 + R s L 5 v X X h 6 N S 8 / t / 9 8 t X v 9 e T L 7 / 8 v b 7 G o A x l v v s E C p m + e j G A z i 1 g G T R + / 5 f H r 1 / T H 0 + / B j 5 v v n 3 6 h U / Z 2 7 7 3 + s 3 v 8 / z 0 9 / / q 5 d N j E n j o P n 8 Y O + 9 F 1 T e v j l + 8 J n 3 / g W B + H L b t 6 7 / 8 1 d d / + c W X v / 9 3 X x 3 7 4 n J b K t o Z 7 A z 9 t u + z W q Q P n J B 8 A H d b Z M 5 8 R j p 6 / f A n j 9 / 8 1 P 7 v / f l 3 9 u 4 9 2 N 1 9 + f T B 8 7 P v / O R 3 X n / 6 X s B f k u k i A / Z h U 6 x A + I 2 v Q y 1 S 8 H C F X 5 + 9 + J y Y 9 + n L 3 1 + l 8 W v A + u r 1 K U n v m 7 M v y J 6 T E / Q l 6 c 3 b K q i 7 o S 4 G J L J j b H r I H h 9 B k T + + 2 / 3 0 s Y w d E d m m G f F a 6 R u I W I 6 + W 9 V v J 1 X 1 1 j T g D x + / f m O E 9 4 i 4 3 / s L z T 4 / P f p / A P H 2 o T i D 5 A E A < / A p p l i c a t i o n > 
</file>

<file path=customXml/itemProps1.xml><?xml version="1.0" encoding="utf-8"?>
<ds:datastoreItem xmlns:ds="http://schemas.openxmlformats.org/officeDocument/2006/customXml" ds:itemID="{5145E6C2-0C19-4382-9653-4CE0C9A4512F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6d. Servicios Personales x Cate</vt:lpstr>
      <vt:lpstr>Servicios de Salud</vt:lpstr>
      <vt:lpstr>fuente1</vt:lpstr>
      <vt:lpstr>'6d. Servicios Personales x Cate'!Área_de_impresión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SAR</cp:lastModifiedBy>
  <cp:lastPrinted>2021-07-30T23:46:37Z</cp:lastPrinted>
  <dcterms:created xsi:type="dcterms:W3CDTF">2017-07-25T20:59:38Z</dcterms:created>
  <dcterms:modified xsi:type="dcterms:W3CDTF">2021-07-30T23:46:46Z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Personales(S9VATZ4XGJ23711PD7LIJVJS6).xlsx</vt:lpwstr>
  </property>
</Properties>
</file>