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1\2DO TRIMESTRE\2do. Trimestre Ley de Disciplina Financiera\"/>
    </mc:Choice>
  </mc:AlternateContent>
  <xr:revisionPtr revIDLastSave="0" documentId="13_ncr:1_{5A7F94B3-ECAD-4841-977E-8BF6ECC58394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Cate'!$A$1:$I$34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H9" i="1"/>
  <c r="G9" i="1"/>
  <c r="G32" i="1" s="1"/>
  <c r="F9" i="1"/>
  <c r="F32" i="1" s="1"/>
  <c r="E9" i="1"/>
  <c r="D9" i="1"/>
  <c r="C9" i="1"/>
  <c r="C32" i="1" s="1"/>
  <c r="H32" i="1" l="1"/>
  <c r="D32" i="1"/>
  <c r="E32" i="1"/>
  <c r="G24" i="3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D16" i="3"/>
  <c r="C16" i="3"/>
  <c r="B16" i="3"/>
  <c r="A16" i="3"/>
  <c r="G15" i="3"/>
  <c r="F15" i="3"/>
  <c r="E15" i="3"/>
  <c r="D15" i="3"/>
  <c r="C15" i="3"/>
  <c r="B15" i="3"/>
  <c r="A15" i="3"/>
  <c r="G14" i="3"/>
  <c r="F14" i="3"/>
  <c r="E14" i="3"/>
  <c r="D14" i="3"/>
  <c r="C14" i="3"/>
  <c r="B14" i="3"/>
  <c r="A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A12" i="3"/>
  <c r="G11" i="3"/>
  <c r="F11" i="3"/>
  <c r="E11" i="3"/>
  <c r="D11" i="3"/>
  <c r="C11" i="3"/>
  <c r="B11" i="3"/>
  <c r="A11" i="3"/>
  <c r="G10" i="3"/>
  <c r="F10" i="3"/>
  <c r="E10" i="3"/>
  <c r="D10" i="3"/>
  <c r="C10" i="3"/>
  <c r="B10" i="3"/>
  <c r="A10" i="3"/>
  <c r="G9" i="3"/>
  <c r="F9" i="3"/>
  <c r="E9" i="3"/>
  <c r="D9" i="3"/>
  <c r="C9" i="3"/>
  <c r="B9" i="3"/>
  <c r="A9" i="3"/>
  <c r="G8" i="3"/>
  <c r="F8" i="3"/>
  <c r="E8" i="3"/>
  <c r="D8" i="3"/>
  <c r="C8" i="3"/>
  <c r="B8" i="3"/>
  <c r="A8" i="3"/>
  <c r="G7" i="3"/>
  <c r="F7" i="3"/>
  <c r="E7" i="3"/>
  <c r="D7" i="3"/>
  <c r="C7" i="3"/>
  <c r="B7" i="3"/>
  <c r="A7" i="3"/>
  <c r="G6" i="3"/>
  <c r="F6" i="3"/>
  <c r="E6" i="3"/>
  <c r="D6" i="3"/>
  <c r="C6" i="3"/>
  <c r="B6" i="3"/>
  <c r="A6" i="3"/>
  <c r="G5" i="3"/>
  <c r="F5" i="3"/>
  <c r="E5" i="3"/>
  <c r="D5" i="3"/>
  <c r="C5" i="3"/>
  <c r="B5" i="3"/>
  <c r="A5" i="3"/>
  <c r="G4" i="3"/>
  <c r="F4" i="3"/>
  <c r="E4" i="3"/>
  <c r="D4" i="3"/>
  <c r="C4" i="3"/>
  <c r="B4" i="3"/>
  <c r="A4" i="3"/>
  <c r="G3" i="3"/>
  <c r="F3" i="3"/>
  <c r="E3" i="3"/>
  <c r="D3" i="3"/>
  <c r="C3" i="3"/>
  <c r="B3" i="3"/>
  <c r="A3" i="3"/>
  <c r="G2" i="3"/>
  <c r="F2" i="3"/>
  <c r="E2" i="3"/>
  <c r="D2" i="3"/>
  <c r="C2" i="3"/>
  <c r="B2" i="3"/>
  <c r="A2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<sst xmlns="http://schemas.openxmlformats.org/spreadsheetml/2006/main" count="60" uniqueCount="42">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</sst>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\ #,##0.00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164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4" fontId="19" fillId="21" borderId="22" xfId="51" applyNumberFormat="1">
      <alignment horizontal="right" vertical="center"/>
    </xf>
    <xf numFmtId="0" fontId="19" fillId="10" borderId="22" xfId="53" quotePrefix="1" applyNumberFormat="1">
      <alignment horizontal="left" vertical="center" indent="1"/>
    </xf>
    <xf numFmtId="0" fontId="17" fillId="9" borderId="22" xfId="20" quotePrefix="1" applyNumberFormat="1">
      <alignment horizontal="left" vertical="center" indent="1"/>
    </xf>
    <xf numFmtId="4" fontId="17" fillId="9" borderId="22" xfId="18" applyNumberFormat="1">
      <alignment vertical="center"/>
    </xf>
    <xf numFmtId="0" fontId="17" fillId="10" borderId="0" xfId="22" quotePrefix="1" applyNumberFormat="1" applyAlignment="1">
      <alignment horizontal="left" vertical="center" indent="1"/>
    </xf>
    <xf numFmtId="0" fontId="6" fillId="22" borderId="22" xfId="39" quotePrefix="1" applyAlignment="1">
      <alignment horizontal="left" vertical="top" wrapText="1" indent="1"/>
    </xf>
    <xf numFmtId="0" fontId="0" fillId="0" borderId="0" xfId="0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8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B000000}"/>
    <cellStyle name="SAPBEXaggDataEmph" xfId="19" xr:uid="{00000000-0005-0000-0000-00000C000000}"/>
    <cellStyle name="SAPBEXaggItem" xfId="20" xr:uid="{00000000-0005-0000-0000-00000D000000}"/>
    <cellStyle name="SAPBEXaggItemX" xfId="21" xr:uid="{00000000-0005-0000-0000-00000E000000}"/>
    <cellStyle name="SAPBEXchaText" xfId="22" xr:uid="{00000000-0005-0000-0000-00000F000000}"/>
    <cellStyle name="SAPBEXexcBad7" xfId="23" xr:uid="{00000000-0005-0000-0000-000010000000}"/>
    <cellStyle name="SAPBEXexcBad8" xfId="24" xr:uid="{00000000-0005-0000-0000-000011000000}"/>
    <cellStyle name="SAPBEXexcBad9" xfId="25" xr:uid="{00000000-0005-0000-0000-000012000000}"/>
    <cellStyle name="SAPBEXexcCritical4" xfId="26" xr:uid="{00000000-0005-0000-0000-000013000000}"/>
    <cellStyle name="SAPBEXexcCritical5" xfId="27" xr:uid="{00000000-0005-0000-0000-000014000000}"/>
    <cellStyle name="SAPBEXexcCritical6" xfId="28" xr:uid="{00000000-0005-0000-0000-000015000000}"/>
    <cellStyle name="SAPBEXexcGood1" xfId="29" xr:uid="{00000000-0005-0000-0000-000016000000}"/>
    <cellStyle name="SAPBEXexcGood2" xfId="30" xr:uid="{00000000-0005-0000-0000-000017000000}"/>
    <cellStyle name="SAPBEXexcGood3" xfId="31" xr:uid="{00000000-0005-0000-0000-000018000000}"/>
    <cellStyle name="SAPBEXfilterDrill" xfId="32" xr:uid="{00000000-0005-0000-0000-000019000000}"/>
    <cellStyle name="SAPBEXfilterItem" xfId="33" xr:uid="{00000000-0005-0000-0000-00001A000000}"/>
    <cellStyle name="SAPBEXfilterText" xfId="34" xr:uid="{00000000-0005-0000-0000-00001B000000}"/>
    <cellStyle name="SAPBEXformats" xfId="35" xr:uid="{00000000-0005-0000-0000-00001C000000}"/>
    <cellStyle name="SAPBEXheaderItem" xfId="36" xr:uid="{00000000-0005-0000-0000-00001D000000}"/>
    <cellStyle name="SAPBEXheaderText" xfId="37" xr:uid="{00000000-0005-0000-0000-00001E000000}"/>
    <cellStyle name="SAPBEXHLevel0" xfId="38" xr:uid="{00000000-0005-0000-0000-00001F000000}"/>
    <cellStyle name="SAPBEXHLevel0X" xfId="39" xr:uid="{00000000-0005-0000-0000-000020000000}"/>
    <cellStyle name="SAPBEXHLevel1" xfId="40" xr:uid="{00000000-0005-0000-0000-000021000000}"/>
    <cellStyle name="SAPBEXHLevel1X" xfId="41" xr:uid="{00000000-0005-0000-0000-000022000000}"/>
    <cellStyle name="SAPBEXHLevel2" xfId="42" xr:uid="{00000000-0005-0000-0000-000023000000}"/>
    <cellStyle name="SAPBEXHLevel2X" xfId="43" xr:uid="{00000000-0005-0000-0000-000024000000}"/>
    <cellStyle name="SAPBEXHLevel3" xfId="44" xr:uid="{00000000-0005-0000-0000-000025000000}"/>
    <cellStyle name="SAPBEXHLevel3X" xfId="45" xr:uid="{00000000-0005-0000-0000-000026000000}"/>
    <cellStyle name="SAPBEXinputData" xfId="46" xr:uid="{00000000-0005-0000-0000-000027000000}"/>
    <cellStyle name="SAPBEXresData" xfId="47" xr:uid="{00000000-0005-0000-0000-000028000000}"/>
    <cellStyle name="SAPBEXresDataEmph" xfId="48" xr:uid="{00000000-0005-0000-0000-000029000000}"/>
    <cellStyle name="SAPBEXresItem" xfId="49" xr:uid="{00000000-0005-0000-0000-00002A000000}"/>
    <cellStyle name="SAPBEXresItemX" xfId="50" xr:uid="{00000000-0005-0000-0000-00002B000000}"/>
    <cellStyle name="SAPBEXstdData" xfId="51" xr:uid="{00000000-0005-0000-0000-00002C000000}"/>
    <cellStyle name="SAPBEXstdDataEmph" xfId="52" xr:uid="{00000000-0005-0000-0000-00002D000000}"/>
    <cellStyle name="SAPBEXstdItem" xfId="53" xr:uid="{00000000-0005-0000-0000-00002E000000}"/>
    <cellStyle name="SAPBEXstdItemX" xfId="54" xr:uid="{00000000-0005-0000-0000-00002F000000}"/>
    <cellStyle name="SAPBEXtitle" xfId="55" xr:uid="{00000000-0005-0000-0000-000030000000}"/>
    <cellStyle name="SAPBEXundefined" xfId="56" xr:uid="{00000000-0005-0000-0000-000031000000}"/>
    <cellStyle name="Sheet Title" xfId="57" xr:uid="{00000000-0005-0000-0000-000032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161924</xdr:rowOff>
    </xdr:from>
    <xdr:to>
      <xdr:col>9</xdr:col>
      <xdr:colOff>1006474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323849"/>
          <a:ext cx="9474200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EZUEHY5MO4RMQAK69YZRUMOQ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5MLW9RSDV8DYG6CFZTZD25L6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O7CF10LCW3E1ICMIUBLKR788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5GU22XBIK622C16V14RLZUOVI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S7XMCZ3BEW7E6EPH7RFE55WE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KFWAB6Z59VSVDGCCD3Q4TUNS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EXURZ99759NAKGAMQ66RYSQ1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7CWXPE11JHV33KVYUBEB485ZT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6350</xdr:rowOff>
    </xdr:from>
    <xdr:to>
      <xdr:col>5</xdr:col>
      <xdr:colOff>73025</xdr:colOff>
      <xdr:row>2</xdr:row>
      <xdr:rowOff>57150</xdr:rowOff>
    </xdr:to>
    <xdr:pic macro="[1]!DesignIconClicked">
      <xdr:nvPicPr>
        <xdr:cNvPr id="11" name="BExU8QFFCRIHNBELKUYBJ9LK7Y1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82550</xdr:rowOff>
    </xdr:from>
    <xdr:to>
      <xdr:col>5</xdr:col>
      <xdr:colOff>73025</xdr:colOff>
      <xdr:row>2</xdr:row>
      <xdr:rowOff>133350</xdr:rowOff>
    </xdr:to>
    <xdr:pic macro="[1]!DesignIconClicked">
      <xdr:nvPicPr>
        <xdr:cNvPr id="12" name="BEx3UIFCH471AZVCQ0MGEWFUS4M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</xdr:row>
      <xdr:rowOff>6350</xdr:rowOff>
    </xdr:from>
    <xdr:to>
      <xdr:col>6</xdr:col>
      <xdr:colOff>76200</xdr:colOff>
      <xdr:row>2</xdr:row>
      <xdr:rowOff>57150</xdr:rowOff>
    </xdr:to>
    <xdr:pic macro="[1]!DesignIconClicked">
      <xdr:nvPicPr>
        <xdr:cNvPr id="13" name="BExQ9U2FBIY6J9BXRBJD68VDS1QU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</xdr:row>
      <xdr:rowOff>82550</xdr:rowOff>
    </xdr:from>
    <xdr:to>
      <xdr:col>6</xdr:col>
      <xdr:colOff>76200</xdr:colOff>
      <xdr:row>2</xdr:row>
      <xdr:rowOff>133350</xdr:rowOff>
    </xdr:to>
    <xdr:pic macro="[1]!DesignIconClicked">
      <xdr:nvPicPr>
        <xdr:cNvPr id="14" name="BExUAR93P13L1YNUXWWFSUI44BQ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6350</xdr:rowOff>
    </xdr:from>
    <xdr:to>
      <xdr:col>7</xdr:col>
      <xdr:colOff>79375</xdr:colOff>
      <xdr:row>2</xdr:row>
      <xdr:rowOff>57150</xdr:rowOff>
    </xdr:to>
    <xdr:pic macro="[1]!DesignIconClicked">
      <xdr:nvPicPr>
        <xdr:cNvPr id="15" name="BEx1NU13TNFEZOB8JEK8LZ4QKKQY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2</xdr:row>
      <xdr:rowOff>82550</xdr:rowOff>
    </xdr:from>
    <xdr:to>
      <xdr:col>7</xdr:col>
      <xdr:colOff>79375</xdr:colOff>
      <xdr:row>2</xdr:row>
      <xdr:rowOff>133350</xdr:rowOff>
    </xdr:to>
    <xdr:pic macro="[1]!DesignIconClicked">
      <xdr:nvPicPr>
        <xdr:cNvPr id="16" name="BEx7E7DX4Q7II76PKUEC36UE9MJ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6350</xdr:rowOff>
    </xdr:from>
    <xdr:to>
      <xdr:col>8</xdr:col>
      <xdr:colOff>82550</xdr:colOff>
      <xdr:row>2</xdr:row>
      <xdr:rowOff>57150</xdr:rowOff>
    </xdr:to>
    <xdr:pic macro="[1]!DesignIconClicked">
      <xdr:nvPicPr>
        <xdr:cNvPr id="17" name="BExO7MB3MQNEHPUEDA0A8J8HB8F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2</xdr:row>
      <xdr:rowOff>82550</xdr:rowOff>
    </xdr:from>
    <xdr:to>
      <xdr:col>8</xdr:col>
      <xdr:colOff>82550</xdr:colOff>
      <xdr:row>2</xdr:row>
      <xdr:rowOff>133350</xdr:rowOff>
    </xdr:to>
    <xdr:pic macro="[1]!DesignIconClicked">
      <xdr:nvPicPr>
        <xdr:cNvPr id="18" name="BExUD367KVB499TRXGO7W6H2N59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2</xdr:row>
      <xdr:rowOff>6350</xdr:rowOff>
    </xdr:from>
    <xdr:to>
      <xdr:col>9</xdr:col>
      <xdr:colOff>73025</xdr:colOff>
      <xdr:row>2</xdr:row>
      <xdr:rowOff>57150</xdr:rowOff>
    </xdr:to>
    <xdr:pic macro="[1]!DesignIconClicked">
      <xdr:nvPicPr>
        <xdr:cNvPr id="19" name="BExZPJQCNJ57LVHDZG54RYZPWA3C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2</xdr:row>
      <xdr:rowOff>82550</xdr:rowOff>
    </xdr:from>
    <xdr:to>
      <xdr:col>9</xdr:col>
      <xdr:colOff>73025</xdr:colOff>
      <xdr:row>2</xdr:row>
      <xdr:rowOff>133350</xdr:rowOff>
    </xdr:to>
    <xdr:pic macro="[1]!DesignIconClicked">
      <xdr:nvPicPr>
        <xdr:cNvPr id="20" name="BExW4O7NV1JE2VCC2QECA0BN477W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showGridLines="0" tabSelected="1" zoomScaleNormal="100" zoomScaleSheetLayoutView="90" workbookViewId="0">
      <pane ySplit="8" topLeftCell="A9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0.85546875" customWidth="1"/>
    <col min="2" max="2" width="58.5703125" customWidth="1"/>
    <col min="3" max="8" width="18.28515625" customWidth="1"/>
    <col min="9" max="9" width="0.85546875" customWidth="1"/>
  </cols>
  <sheetData>
    <row r="1" spans="2:9" ht="5.25" customHeight="1" thickBot="1" x14ac:dyDescent="0.25">
      <c r="B1" s="1"/>
      <c r="C1" s="13"/>
      <c r="E1" s="1"/>
    </row>
    <row r="2" spans="2:9" ht="18" x14ac:dyDescent="0.2">
      <c r="B2" s="27" t="s">
        <v>24</v>
      </c>
      <c r="C2" s="28"/>
      <c r="D2" s="28"/>
      <c r="E2" s="28"/>
      <c r="F2" s="28"/>
      <c r="G2" s="28"/>
      <c r="H2" s="29"/>
    </row>
    <row r="3" spans="2:9" ht="15" x14ac:dyDescent="0.2">
      <c r="B3" s="30" t="s">
        <v>0</v>
      </c>
      <c r="C3" s="31"/>
      <c r="D3" s="31"/>
      <c r="E3" s="31"/>
      <c r="F3" s="31"/>
      <c r="G3" s="31"/>
      <c r="H3" s="32"/>
    </row>
    <row r="4" spans="2:9" x14ac:dyDescent="0.2">
      <c r="B4" s="33" t="s">
        <v>1</v>
      </c>
      <c r="C4" s="34"/>
      <c r="D4" s="34"/>
      <c r="E4" s="34"/>
      <c r="F4" s="34"/>
      <c r="G4" s="34"/>
      <c r="H4" s="35"/>
    </row>
    <row r="5" spans="2:9" x14ac:dyDescent="0.2">
      <c r="B5" s="36" t="s">
        <v>41</v>
      </c>
      <c r="C5" s="37"/>
      <c r="D5" s="37"/>
      <c r="E5" s="37"/>
      <c r="F5" s="37"/>
      <c r="G5" s="37"/>
      <c r="H5" s="38"/>
    </row>
    <row r="6" spans="2:9" ht="13.5" thickBot="1" x14ac:dyDescent="0.25">
      <c r="B6" s="39" t="s">
        <v>2</v>
      </c>
      <c r="C6" s="40"/>
      <c r="D6" s="40"/>
      <c r="E6" s="40"/>
      <c r="F6" s="40"/>
      <c r="G6" s="40"/>
      <c r="H6" s="41"/>
    </row>
    <row r="7" spans="2:9" ht="13.5" thickBot="1" x14ac:dyDescent="0.25">
      <c r="B7" s="42" t="s">
        <v>3</v>
      </c>
      <c r="C7" s="44" t="s">
        <v>4</v>
      </c>
      <c r="D7" s="45"/>
      <c r="E7" s="45"/>
      <c r="F7" s="45"/>
      <c r="G7" s="46"/>
      <c r="H7" s="47" t="s">
        <v>5</v>
      </c>
      <c r="I7" s="26"/>
    </row>
    <row r="8" spans="2:9" ht="24.75" thickBot="1" x14ac:dyDescent="0.25">
      <c r="B8" s="43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48"/>
      <c r="I8" s="26"/>
    </row>
    <row r="9" spans="2:9" x14ac:dyDescent="0.2">
      <c r="B9" s="2" t="s">
        <v>11</v>
      </c>
      <c r="C9" s="3">
        <f>C10+C11+C12+C15+C16+C19</f>
        <v>12327884365</v>
      </c>
      <c r="D9" s="3">
        <f t="shared" ref="D9:H9" si="0">D10+D11+D12+D15+D16+D19</f>
        <v>-909067520.56000006</v>
      </c>
      <c r="E9" s="3">
        <f t="shared" si="0"/>
        <v>4207860365.4400001</v>
      </c>
      <c r="F9" s="3">
        <f t="shared" si="0"/>
        <v>4207860365.4400001</v>
      </c>
      <c r="G9" s="3">
        <f t="shared" si="0"/>
        <v>3492948958.2399998</v>
      </c>
      <c r="H9" s="3">
        <f t="shared" si="0"/>
        <v>0</v>
      </c>
      <c r="I9" s="26"/>
    </row>
    <row r="10" spans="2:9" x14ac:dyDescent="0.2">
      <c r="B10" s="2" t="s">
        <v>12</v>
      </c>
      <c r="C10" s="3">
        <v>3664694954</v>
      </c>
      <c r="D10" s="3">
        <v>-253440213</v>
      </c>
      <c r="E10" s="3">
        <v>1644841929</v>
      </c>
      <c r="F10" s="3">
        <v>1644841929</v>
      </c>
      <c r="G10" s="3">
        <v>1416914726.1800001</v>
      </c>
      <c r="H10" s="3">
        <v>0</v>
      </c>
      <c r="I10" s="26"/>
    </row>
    <row r="11" spans="2:9" x14ac:dyDescent="0.2">
      <c r="B11" s="2" t="s">
        <v>13</v>
      </c>
      <c r="C11" s="3">
        <v>5545633126</v>
      </c>
      <c r="D11" s="3">
        <v>188701760.47</v>
      </c>
      <c r="E11" s="3">
        <v>1614006042.47</v>
      </c>
      <c r="F11" s="3">
        <v>1614006042.47</v>
      </c>
      <c r="G11" s="3">
        <v>1270789713.27</v>
      </c>
      <c r="H11" s="3">
        <v>0</v>
      </c>
      <c r="I11" s="26"/>
    </row>
    <row r="12" spans="2:9" x14ac:dyDescent="0.2">
      <c r="B12" s="2" t="s">
        <v>14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2:9" x14ac:dyDescent="0.2">
      <c r="B13" s="4" t="s">
        <v>15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2:9" x14ac:dyDescent="0.2">
      <c r="B14" s="4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2:9" x14ac:dyDescent="0.2">
      <c r="B15" s="2" t="s">
        <v>17</v>
      </c>
      <c r="C15" s="3">
        <v>3115751966</v>
      </c>
      <c r="D15" s="3">
        <v>-842557275.09000003</v>
      </c>
      <c r="E15" s="3">
        <v>948979867.90999997</v>
      </c>
      <c r="F15" s="3">
        <v>948979867.90999997</v>
      </c>
      <c r="G15" s="3">
        <v>805211992.73000002</v>
      </c>
      <c r="H15" s="3">
        <v>0</v>
      </c>
    </row>
    <row r="16" spans="2:9" ht="24" x14ac:dyDescent="0.2">
      <c r="B16" s="2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8" x14ac:dyDescent="0.2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">
      <c r="B19" s="2" t="s">
        <v>21</v>
      </c>
      <c r="C19" s="3">
        <v>1804319</v>
      </c>
      <c r="D19" s="3">
        <v>-1771792.94</v>
      </c>
      <c r="E19" s="3">
        <v>32526.06</v>
      </c>
      <c r="F19" s="3">
        <v>32526.06</v>
      </c>
      <c r="G19" s="3">
        <v>32526.06</v>
      </c>
      <c r="H19" s="3">
        <v>0</v>
      </c>
    </row>
    <row r="20" spans="2:8" x14ac:dyDescent="0.2">
      <c r="B20" s="4"/>
      <c r="C20" s="3"/>
      <c r="D20" s="3"/>
      <c r="E20" s="7"/>
      <c r="F20" s="3"/>
      <c r="G20" s="3"/>
      <c r="H20" s="7"/>
    </row>
    <row r="21" spans="2:8" x14ac:dyDescent="0.2">
      <c r="B21" s="2" t="s">
        <v>22</v>
      </c>
      <c r="C21" s="3">
        <f>C22+C23+C24+C27+C28+C31</f>
        <v>17306970119</v>
      </c>
      <c r="D21" s="3">
        <f t="shared" ref="D21:H21" si="1">D22+D23+D24+D27+D28+D31</f>
        <v>1255011673.4400001</v>
      </c>
      <c r="E21" s="3">
        <f t="shared" si="1"/>
        <v>9208464461.4400005</v>
      </c>
      <c r="F21" s="3">
        <f t="shared" si="1"/>
        <v>9208492560.4300003</v>
      </c>
      <c r="G21" s="3">
        <f t="shared" si="1"/>
        <v>8930221099.1800003</v>
      </c>
      <c r="H21" s="3">
        <f t="shared" si="1"/>
        <v>-28098.989999771118</v>
      </c>
    </row>
    <row r="22" spans="2:8" x14ac:dyDescent="0.2">
      <c r="B22" s="2" t="s">
        <v>12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8" x14ac:dyDescent="0.2">
      <c r="B23" s="2" t="s">
        <v>13</v>
      </c>
      <c r="C23" s="3">
        <v>17306970119</v>
      </c>
      <c r="D23" s="3">
        <v>1255011673.4400001</v>
      </c>
      <c r="E23" s="3">
        <v>9208464461.4400005</v>
      </c>
      <c r="F23" s="3">
        <v>9208492560.4300003</v>
      </c>
      <c r="G23" s="3">
        <v>8930221099.1800003</v>
      </c>
      <c r="H23" s="3">
        <v>-28098.989999771118</v>
      </c>
    </row>
    <row r="24" spans="2:8" x14ac:dyDescent="0.2">
      <c r="B24" s="2" t="s">
        <v>14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2:8" x14ac:dyDescent="0.2">
      <c r="B25" s="4" t="s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2:8" x14ac:dyDescent="0.2">
      <c r="B26" s="4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2:8" x14ac:dyDescent="0.2">
      <c r="B27" s="2" t="s">
        <v>17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8" ht="24" x14ac:dyDescent="0.2">
      <c r="B28" s="2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8" x14ac:dyDescent="0.2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8" x14ac:dyDescent="0.2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8" x14ac:dyDescent="0.2">
      <c r="B32" s="2" t="s">
        <v>23</v>
      </c>
      <c r="C32" s="3">
        <f>C9+C21</f>
        <v>29634854484</v>
      </c>
      <c r="D32" s="3">
        <f t="shared" ref="D32:H32" si="2">D9+D21</f>
        <v>345944152.88</v>
      </c>
      <c r="E32" s="3">
        <f t="shared" si="2"/>
        <v>13416324826.880001</v>
      </c>
      <c r="F32" s="3">
        <f t="shared" si="2"/>
        <v>13416352925.870001</v>
      </c>
      <c r="G32" s="3">
        <f t="shared" si="2"/>
        <v>12423170057.42</v>
      </c>
      <c r="H32" s="3">
        <f t="shared" si="2"/>
        <v>-28098.989999771118</v>
      </c>
    </row>
    <row r="33" spans="2:8" ht="13.5" thickBot="1" x14ac:dyDescent="0.25">
      <c r="B33" s="8"/>
      <c r="C33" s="9"/>
      <c r="D33" s="10"/>
      <c r="E33" s="10"/>
      <c r="F33" s="10"/>
      <c r="G33" s="10"/>
      <c r="H33" s="10"/>
    </row>
    <row r="34" spans="2:8" ht="4.5" customHeight="1" x14ac:dyDescent="0.2"/>
  </sheetData>
  <mergeCells count="9">
    <mergeCell ref="I7:I11"/>
    <mergeCell ref="B2:H2"/>
    <mergeCell ref="B3:H3"/>
    <mergeCell ref="B4:H4"/>
    <mergeCell ref="B5:H5"/>
    <mergeCell ref="B6:H6"/>
    <mergeCell ref="B7:B8"/>
    <mergeCell ref="C7:G7"/>
    <mergeCell ref="H7:H8"/>
  </mergeCells>
  <printOptions horizontalCentered="1"/>
  <pageMargins left="0" right="0" top="0" bottom="0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8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5703125" bestFit="1" customWidth="1"/>
    <col min="10" max="10" width="15.28515625" bestFit="1" customWidth="1"/>
  </cols>
  <sheetData>
    <row r="3" spans="2:10" ht="38.25" x14ac:dyDescent="0.2">
      <c r="B3" s="24" t="s">
        <v>25</v>
      </c>
      <c r="C3" s="24" t="s">
        <v>26</v>
      </c>
      <c r="D3" s="24" t="s">
        <v>27</v>
      </c>
      <c r="E3" s="25" t="s">
        <v>35</v>
      </c>
      <c r="F3" s="25" t="s">
        <v>36</v>
      </c>
      <c r="G3" s="25" t="s">
        <v>37</v>
      </c>
      <c r="H3" s="25" t="s">
        <v>38</v>
      </c>
      <c r="I3" s="25" t="s">
        <v>39</v>
      </c>
      <c r="J3" s="25" t="s">
        <v>40</v>
      </c>
    </row>
    <row r="4" spans="2:10" x14ac:dyDescent="0.2">
      <c r="B4" s="21" t="s">
        <v>28</v>
      </c>
      <c r="C4" s="21" t="s">
        <v>29</v>
      </c>
      <c r="D4" s="21" t="s">
        <v>30</v>
      </c>
      <c r="E4" s="20">
        <v>195307554.03999999</v>
      </c>
      <c r="F4" s="20">
        <v>-829967.76</v>
      </c>
      <c r="G4" s="20">
        <v>194477586.28999999</v>
      </c>
      <c r="H4" s="20">
        <v>38801003.210000001</v>
      </c>
      <c r="I4" s="20">
        <v>14857783.9</v>
      </c>
      <c r="J4" s="20">
        <v>155676583.08000001</v>
      </c>
    </row>
    <row r="5" spans="2:10" x14ac:dyDescent="0.2">
      <c r="B5" s="21" t="s">
        <v>31</v>
      </c>
      <c r="C5" s="21" t="s">
        <v>31</v>
      </c>
      <c r="D5" s="21" t="s">
        <v>32</v>
      </c>
      <c r="E5" s="20">
        <v>2246036871.5700002</v>
      </c>
      <c r="F5" s="20">
        <v>70030780.760000005</v>
      </c>
      <c r="G5" s="20">
        <v>2316067652.3299999</v>
      </c>
      <c r="H5" s="20">
        <v>446211536.93000001</v>
      </c>
      <c r="I5" s="20">
        <v>170864514.88</v>
      </c>
      <c r="J5" s="20">
        <v>1869856115.4000001</v>
      </c>
    </row>
    <row r="6" spans="2:10" x14ac:dyDescent="0.2">
      <c r="B6" s="21" t="s">
        <v>31</v>
      </c>
      <c r="C6" s="21" t="s">
        <v>33</v>
      </c>
      <c r="D6" s="21" t="s">
        <v>30</v>
      </c>
      <c r="E6" s="20">
        <v>873370185.84000003</v>
      </c>
      <c r="F6" s="20">
        <v>3209383.08</v>
      </c>
      <c r="G6" s="20">
        <v>876579568.91999996</v>
      </c>
      <c r="H6" s="20">
        <v>189147162.80000001</v>
      </c>
      <c r="I6" s="20">
        <v>87438050.849999994</v>
      </c>
      <c r="J6" s="20">
        <v>687432406.12</v>
      </c>
    </row>
    <row r="7" spans="2:10" x14ac:dyDescent="0.2">
      <c r="B7" s="21" t="s">
        <v>31</v>
      </c>
      <c r="C7" s="21" t="s">
        <v>31</v>
      </c>
      <c r="D7" s="21" t="s">
        <v>32</v>
      </c>
      <c r="E7" s="20">
        <v>2361334206.1599998</v>
      </c>
      <c r="F7" s="20">
        <v>8677220.9199999999</v>
      </c>
      <c r="G7" s="20">
        <v>2370011427.0799999</v>
      </c>
      <c r="H7" s="20">
        <v>511397884.62</v>
      </c>
      <c r="I7" s="20">
        <v>236406581.94</v>
      </c>
      <c r="J7" s="20">
        <v>1858613542.46</v>
      </c>
    </row>
    <row r="8" spans="2:10" x14ac:dyDescent="0.2">
      <c r="B8" s="22" t="s">
        <v>34</v>
      </c>
      <c r="C8" s="22" t="s">
        <v>31</v>
      </c>
      <c r="D8" s="22" t="s">
        <v>31</v>
      </c>
      <c r="E8" s="23">
        <v>5676048817.6099997</v>
      </c>
      <c r="F8" s="23">
        <v>81087417</v>
      </c>
      <c r="G8" s="23">
        <v>5757136234.6199999</v>
      </c>
      <c r="H8" s="23">
        <v>1185557587.5599999</v>
      </c>
      <c r="I8" s="23">
        <v>509566931.56999999</v>
      </c>
      <c r="J8" s="23">
        <v>4571578647.0600004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14"/>
      <c r="B1" s="15" t="e">
        <f ca="1">[1]!BexGetCellData("00O2TQ2O5Z7DPSFCWMDG4H3QW","","DP_1")</f>
        <v>#NAME?</v>
      </c>
      <c r="C1" s="15" t="e">
        <f ca="1">[1]!BexGetCellData("00O2TQ2O5Z7DPSFCWMDG4HA2G","","DP_1")</f>
        <v>#NAME?</v>
      </c>
      <c r="D1" s="15" t="e">
        <f ca="1">[1]!BexGetCellData("00O2TQ2O5Z7DPSFCWMDG4HGE0","","DP_1")</f>
        <v>#NAME?</v>
      </c>
      <c r="E1" s="15" t="e">
        <f ca="1">[1]!BexGetCellData("00O2TQ2O5Z7DPSFCWMDG4HMPK","","DP_1")</f>
        <v>#NAME?</v>
      </c>
      <c r="F1" s="15" t="e">
        <f ca="1">[1]!BexGetCellData("00O2TQ2O5Z7DPSFCWMDG4HT14","","DP_1")</f>
        <v>#NAME?</v>
      </c>
      <c r="G1" s="15" t="e">
        <f ca="1">[1]!BexGetCellData("00O2TQ2O5Z7DPSFCWMDG4HZCO","","DP_1")</f>
        <v>#NAME?</v>
      </c>
    </row>
    <row r="2" spans="1:7" x14ac:dyDescent="0.2">
      <c r="A2" s="17" t="e">
        <f ca="1">[1]!BexGetCellData("","00O2TQ2O5Z7DPSFHJ8Z5KTK6N","DP_1")</f>
        <v>#NAME?</v>
      </c>
      <c r="B2" s="20" t="e">
        <f ca="1">[1]!BexGetCellData("00O2TQ2O5Z7DPSFCWMDG4H3QW","00O2TQ2O5Z7DPSFHJ8Z5KTK6N","DP_1")</f>
        <v>#NAME?</v>
      </c>
      <c r="C2" s="20" t="e">
        <f ca="1">[1]!BexGetCellData("00O2TQ2O5Z7DPSFCWMDG4HA2G","00O2TQ2O5Z7DPSFHJ8Z5KTK6N","DP_1")</f>
        <v>#NAME?</v>
      </c>
      <c r="D2" s="20" t="e">
        <f ca="1">[1]!BexGetCellData("00O2TQ2O5Z7DPSFCWMDG4HGE0","00O2TQ2O5Z7DPSFHJ8Z5KTK6N","DP_1")</f>
        <v>#NAME?</v>
      </c>
      <c r="E2" s="20" t="e">
        <f ca="1">[1]!BexGetCellData("00O2TQ2O5Z7DPSFCWMDG4HMPK","00O2TQ2O5Z7DPSFHJ8Z5KTK6N","DP_1")</f>
        <v>#NAME?</v>
      </c>
      <c r="F2" s="20" t="e">
        <f ca="1">[1]!BexGetCellData("00O2TQ2O5Z7DPSFCWMDG4HT14","00O2TQ2O5Z7DPSFHJ8Z5KTK6N","DP_1")</f>
        <v>#NAME?</v>
      </c>
      <c r="G2" s="20" t="e">
        <f ca="1">[1]!BexGetCellData("00O2TQ2O5Z7DPSFCWMDG4HZCO","00O2TQ2O5Z7DPSFHJ8Z5KTK6N","DP_1")</f>
        <v>#NAME?</v>
      </c>
    </row>
    <row r="3" spans="1:7" x14ac:dyDescent="0.2">
      <c r="A3" s="18" t="e">
        <f ca="1">[1]!BexGetCellData("","00O2TQ2O5Z7DPSFHJ8Z5KTQI7","DP_1")</f>
        <v>#NAME?</v>
      </c>
      <c r="B3" s="20" t="e">
        <f ca="1">[1]!BexGetCellData("00O2TQ2O5Z7DPSFCWMDG4H3QW","00O2TQ2O5Z7DPSFHJ8Z5KTQI7","DP_1")</f>
        <v>#NAME?</v>
      </c>
      <c r="C3" s="20" t="e">
        <f ca="1">[1]!BexGetCellData("00O2TQ2O5Z7DPSFCWMDG4HA2G","00O2TQ2O5Z7DPSFHJ8Z5KTQI7","DP_1")</f>
        <v>#NAME?</v>
      </c>
      <c r="D3" s="20" t="e">
        <f ca="1">[1]!BexGetCellData("00O2TQ2O5Z7DPSFCWMDG4HGE0","00O2TQ2O5Z7DPSFHJ8Z5KTQI7","DP_1")</f>
        <v>#NAME?</v>
      </c>
      <c r="E3" s="20" t="e">
        <f ca="1">[1]!BexGetCellData("00O2TQ2O5Z7DPSFCWMDG4HMPK","00O2TQ2O5Z7DPSFHJ8Z5KTQI7","DP_1")</f>
        <v>#NAME?</v>
      </c>
      <c r="F3" s="20" t="e">
        <f ca="1">[1]!BexGetCellData("00O2TQ2O5Z7DPSFCWMDG4HT14","00O2TQ2O5Z7DPSFHJ8Z5KTQI7","DP_1")</f>
        <v>#NAME?</v>
      </c>
      <c r="G3" s="20" t="e">
        <f ca="1">[1]!BexGetCellData("00O2TQ2O5Z7DPSFCWMDG4HZCO","00O2TQ2O5Z7DPSFHJ8Z5KTQI7","DP_1")</f>
        <v>#NAME?</v>
      </c>
    </row>
    <row r="4" spans="1:7" x14ac:dyDescent="0.2">
      <c r="A4" s="18" t="e">
        <f ca="1">[1]!BexGetCellData("","00O2TQ2O5Z7DPSFHJ8Z5KTWTR","DP_1")</f>
        <v>#NAME?</v>
      </c>
      <c r="B4" s="20" t="e">
        <f ca="1">[1]!BexGetCellData("00O2TQ2O5Z7DPSFCWMDG4H3QW","00O2TQ2O5Z7DPSFHJ8Z5KTWTR","DP_1")</f>
        <v>#NAME?</v>
      </c>
      <c r="C4" s="20" t="e">
        <f ca="1">[1]!BexGetCellData("00O2TQ2O5Z7DPSFCWMDG4HA2G","00O2TQ2O5Z7DPSFHJ8Z5KTWTR","DP_1")</f>
        <v>#NAME?</v>
      </c>
      <c r="D4" s="20" t="e">
        <f ca="1">[1]!BexGetCellData("00O2TQ2O5Z7DPSFCWMDG4HGE0","00O2TQ2O5Z7DPSFHJ8Z5KTWTR","DP_1")</f>
        <v>#NAME?</v>
      </c>
      <c r="E4" s="20" t="e">
        <f ca="1">[1]!BexGetCellData("00O2TQ2O5Z7DPSFCWMDG4HMPK","00O2TQ2O5Z7DPSFHJ8Z5KTWTR","DP_1")</f>
        <v>#NAME?</v>
      </c>
      <c r="F4" s="20" t="e">
        <f ca="1">[1]!BexGetCellData("00O2TQ2O5Z7DPSFCWMDG4HT14","00O2TQ2O5Z7DPSFHJ8Z5KTWTR","DP_1")</f>
        <v>#NAME?</v>
      </c>
      <c r="G4" s="20" t="e">
        <f ca="1">[1]!BexGetCellData("00O2TQ2O5Z7DPSFCWMDG4HZCO","00O2TQ2O5Z7DPSFHJ8Z5KTWTR","DP_1")</f>
        <v>#NAME?</v>
      </c>
    </row>
    <row r="5" spans="1:7" x14ac:dyDescent="0.2">
      <c r="A5" s="18" t="e">
        <f ca="1">[1]!BexGetCellData("","00O2TQ2O5Z7DTSZZVLQJDQFIN","DP_1")</f>
        <v>#NAME?</v>
      </c>
      <c r="B5" s="16" t="e">
        <f ca="1">[1]!BexGetCellData("00O2TQ2O5Z7DPSFCWMDG4H3QW","00O2TQ2O5Z7DTSZZVLQJDQFIN","DP_1")</f>
        <v>#NAME?</v>
      </c>
      <c r="C5" s="16" t="e">
        <f ca="1">[1]!BexGetCellData("00O2TQ2O5Z7DPSFCWMDG4HA2G","00O2TQ2O5Z7DTSZZVLQJDQFIN","DP_1")</f>
        <v>#NAME?</v>
      </c>
      <c r="D5" s="16" t="e">
        <f ca="1">[1]!BexGetCellData("00O2TQ2O5Z7DPSFCWMDG4HGE0","00O2TQ2O5Z7DTSZZVLQJDQFIN","DP_1")</f>
        <v>#NAME?</v>
      </c>
      <c r="E5" s="16" t="e">
        <f ca="1">[1]!BexGetCellData("00O2TQ2O5Z7DPSFCWMDG4HMPK","00O2TQ2O5Z7DTSZZVLQJDQFIN","DP_1")</f>
        <v>#NAME?</v>
      </c>
      <c r="F5" s="16" t="e">
        <f ca="1">[1]!BexGetCellData("00O2TQ2O5Z7DPSFCWMDG4HT14","00O2TQ2O5Z7DTSZZVLQJDQFIN","DP_1")</f>
        <v>#NAME?</v>
      </c>
      <c r="G5" s="16" t="e">
        <f ca="1">[1]!BexGetCellData("00O2TQ2O5Z7DPSFCWMDG4HZCO","00O2TQ2O5Z7DTSZZVLQJDQFIN","DP_1")</f>
        <v>#NAME?</v>
      </c>
    </row>
    <row r="6" spans="1:7" x14ac:dyDescent="0.2">
      <c r="A6" s="19" t="e">
        <f ca="1">[1]!BexGetCellData("","00O2TQ2O5Z7DTSZZZA3RCSZDJ","DP_1")</f>
        <v>#NAME?</v>
      </c>
      <c r="B6" s="16" t="e">
        <f ca="1">[1]!BexGetCellData("00O2TQ2O5Z7DPSFCWMDG4H3QW","00O2TQ2O5Z7DTSZZZA3RCSZDJ","DP_1")</f>
        <v>#NAME?</v>
      </c>
      <c r="C6" s="16" t="e">
        <f ca="1">[1]!BexGetCellData("00O2TQ2O5Z7DPSFCWMDG4HA2G","00O2TQ2O5Z7DTSZZZA3RCSZDJ","DP_1")</f>
        <v>#NAME?</v>
      </c>
      <c r="D6" s="16" t="e">
        <f ca="1">[1]!BexGetCellData("00O2TQ2O5Z7DPSFCWMDG4HGE0","00O2TQ2O5Z7DTSZZZA3RCSZDJ","DP_1")</f>
        <v>#NAME?</v>
      </c>
      <c r="E6" s="16" t="e">
        <f ca="1">[1]!BexGetCellData("00O2TQ2O5Z7DPSFCWMDG4HMPK","00O2TQ2O5Z7DTSZZZA3RCSZDJ","DP_1")</f>
        <v>#NAME?</v>
      </c>
      <c r="F6" s="16" t="e">
        <f ca="1">[1]!BexGetCellData("00O2TQ2O5Z7DPSFCWMDG4HT14","00O2TQ2O5Z7DTSZZZA3RCSZDJ","DP_1")</f>
        <v>#NAME?</v>
      </c>
      <c r="G6" s="16" t="e">
        <f ca="1">[1]!BexGetCellData("00O2TQ2O5Z7DPSFCWMDG4HZCO","00O2TQ2O5Z7DTSZZZA3RCSZDJ","DP_1")</f>
        <v>#NAME?</v>
      </c>
    </row>
    <row r="7" spans="1:7" x14ac:dyDescent="0.2">
      <c r="A7" s="19" t="e">
        <f ca="1">[1]!BexGetCellData("","00O2TQ2O5Z7DTSZZZA3RCT5P3","DP_1")</f>
        <v>#NAME?</v>
      </c>
      <c r="B7" s="16" t="e">
        <f ca="1">[1]!BexGetCellData("00O2TQ2O5Z7DPSFCWMDG4H3QW","00O2TQ2O5Z7DTSZZZA3RCT5P3","DP_1")</f>
        <v>#NAME?</v>
      </c>
      <c r="C7" s="16" t="e">
        <f ca="1">[1]!BexGetCellData("00O2TQ2O5Z7DPSFCWMDG4HA2G","00O2TQ2O5Z7DTSZZZA3RCT5P3","DP_1")</f>
        <v>#NAME?</v>
      </c>
      <c r="D7" s="16" t="e">
        <f ca="1">[1]!BexGetCellData("00O2TQ2O5Z7DPSFCWMDG4HGE0","00O2TQ2O5Z7DTSZZZA3RCT5P3","DP_1")</f>
        <v>#NAME?</v>
      </c>
      <c r="E7" s="16" t="e">
        <f ca="1">[1]!BexGetCellData("00O2TQ2O5Z7DPSFCWMDG4HMPK","00O2TQ2O5Z7DTSZZZA3RCT5P3","DP_1")</f>
        <v>#NAME?</v>
      </c>
      <c r="F7" s="16" t="e">
        <f ca="1">[1]!BexGetCellData("00O2TQ2O5Z7DPSFCWMDG4HT14","00O2TQ2O5Z7DTSZZZA3RCT5P3","DP_1")</f>
        <v>#NAME?</v>
      </c>
      <c r="G7" s="16" t="e">
        <f ca="1">[1]!BexGetCellData("00O2TQ2O5Z7DPSFCWMDG4HZCO","00O2TQ2O5Z7DTSZZZA3RCT5P3","DP_1")</f>
        <v>#NAME?</v>
      </c>
    </row>
    <row r="8" spans="1:7" x14ac:dyDescent="0.2">
      <c r="A8" s="18" t="e">
        <f ca="1">[1]!BexGetCellData("","00O2TQ2O5Z7DTT002SHJ7SU1Z","DP_1")</f>
        <v>#NAME?</v>
      </c>
      <c r="B8" s="20" t="e">
        <f ca="1">[1]!BexGetCellData("00O2TQ2O5Z7DPSFCWMDG4H3QW","00O2TQ2O5Z7DTT002SHJ7SU1Z","DP_1")</f>
        <v>#NAME?</v>
      </c>
      <c r="C8" s="20" t="e">
        <f ca="1">[1]!BexGetCellData("00O2TQ2O5Z7DPSFCWMDG4HA2G","00O2TQ2O5Z7DTT002SHJ7SU1Z","DP_1")</f>
        <v>#NAME?</v>
      </c>
      <c r="D8" s="20" t="e">
        <f ca="1">[1]!BexGetCellData("00O2TQ2O5Z7DPSFCWMDG4HGE0","00O2TQ2O5Z7DTT002SHJ7SU1Z","DP_1")</f>
        <v>#NAME?</v>
      </c>
      <c r="E8" s="20" t="e">
        <f ca="1">[1]!BexGetCellData("00O2TQ2O5Z7DPSFCWMDG4HMPK","00O2TQ2O5Z7DTT002SHJ7SU1Z","DP_1")</f>
        <v>#NAME?</v>
      </c>
      <c r="F8" s="20" t="e">
        <f ca="1">[1]!BexGetCellData("00O2TQ2O5Z7DPSFCWMDG4HT14","00O2TQ2O5Z7DTT002SHJ7SU1Z","DP_1")</f>
        <v>#NAME?</v>
      </c>
      <c r="G8" s="20" t="e">
        <f ca="1">[1]!BexGetCellData("00O2TQ2O5Z7DPSFCWMDG4HZCO","00O2TQ2O5Z7DTT002SHJ7SU1Z","DP_1")</f>
        <v>#NAME?</v>
      </c>
    </row>
    <row r="9" spans="1:7" x14ac:dyDescent="0.2">
      <c r="A9" s="18" t="e">
        <f ca="1">[1]!BexGetCellData("","00O2TQ2O5Z7DPSFHJ8Z5KUSFJ","DP_1")</f>
        <v>#NAME?</v>
      </c>
      <c r="B9" s="16" t="e">
        <f ca="1">[1]!BexGetCellData("00O2TQ2O5Z7DPSFCWMDG4H3QW","00O2TQ2O5Z7DPSFHJ8Z5KUSFJ","DP_1")</f>
        <v>#NAME?</v>
      </c>
      <c r="C9" s="16" t="e">
        <f ca="1">[1]!BexGetCellData("00O2TQ2O5Z7DPSFCWMDG4HA2G","00O2TQ2O5Z7DPSFHJ8Z5KUSFJ","DP_1")</f>
        <v>#NAME?</v>
      </c>
      <c r="D9" s="16" t="e">
        <f ca="1">[1]!BexGetCellData("00O2TQ2O5Z7DPSFCWMDG4HGE0","00O2TQ2O5Z7DPSFHJ8Z5KUSFJ","DP_1")</f>
        <v>#NAME?</v>
      </c>
      <c r="E9" s="16" t="e">
        <f ca="1">[1]!BexGetCellData("00O2TQ2O5Z7DPSFCWMDG4HMPK","00O2TQ2O5Z7DPSFHJ8Z5KUSFJ","DP_1")</f>
        <v>#NAME?</v>
      </c>
      <c r="F9" s="16" t="e">
        <f ca="1">[1]!BexGetCellData("00O2TQ2O5Z7DPSFCWMDG4HT14","00O2TQ2O5Z7DPSFHJ8Z5KUSFJ","DP_1")</f>
        <v>#NAME?</v>
      </c>
      <c r="G9" s="16" t="e">
        <f ca="1">[1]!BexGetCellData("00O2TQ2O5Z7DPSFCWMDG4HZCO","00O2TQ2O5Z7DPSFHJ8Z5KUSFJ","DP_1")</f>
        <v>#NAME?</v>
      </c>
    </row>
    <row r="10" spans="1:7" x14ac:dyDescent="0.2">
      <c r="A10" s="19" t="e">
        <f ca="1">[1]!BexGetCellData("","00O2TQ2O5Z7DPSFHJ8Z5KUYR3","DP_1")</f>
        <v>#NAME?</v>
      </c>
      <c r="B10" s="16" t="e">
        <f ca="1">[1]!BexGetCellData("00O2TQ2O5Z7DPSFCWMDG4H3QW","00O2TQ2O5Z7DPSFHJ8Z5KUYR3","DP_1")</f>
        <v>#NAME?</v>
      </c>
      <c r="C10" s="16" t="e">
        <f ca="1">[1]!BexGetCellData("00O2TQ2O5Z7DPSFCWMDG4HA2G","00O2TQ2O5Z7DPSFHJ8Z5KUYR3","DP_1")</f>
        <v>#NAME?</v>
      </c>
      <c r="D10" s="16" t="e">
        <f ca="1">[1]!BexGetCellData("00O2TQ2O5Z7DPSFCWMDG4HGE0","00O2TQ2O5Z7DPSFHJ8Z5KUYR3","DP_1")</f>
        <v>#NAME?</v>
      </c>
      <c r="E10" s="16" t="e">
        <f ca="1">[1]!BexGetCellData("00O2TQ2O5Z7DPSFCWMDG4HMPK","00O2TQ2O5Z7DPSFHJ8Z5KUYR3","DP_1")</f>
        <v>#NAME?</v>
      </c>
      <c r="F10" s="16" t="e">
        <f ca="1">[1]!BexGetCellData("00O2TQ2O5Z7DPSFCWMDG4HT14","00O2TQ2O5Z7DPSFHJ8Z5KUYR3","DP_1")</f>
        <v>#NAME?</v>
      </c>
      <c r="G10" s="16" t="e">
        <f ca="1">[1]!BexGetCellData("00O2TQ2O5Z7DPSFCWMDG4HZCO","00O2TQ2O5Z7DPSFHJ8Z5KUYR3","DP_1")</f>
        <v>#NAME?</v>
      </c>
    </row>
    <row r="11" spans="1:7" x14ac:dyDescent="0.2">
      <c r="A11" s="19" t="e">
        <f ca="1">[1]!BexGetCellData("","00O2TQ2O5Z7DPSFHJ8Z5KV52N","DP_1")</f>
        <v>#NAME?</v>
      </c>
      <c r="B11" s="16" t="e">
        <f ca="1">[1]!BexGetCellData("00O2TQ2O5Z7DPSFCWMDG4H3QW","00O2TQ2O5Z7DPSFHJ8Z5KV52N","DP_1")</f>
        <v>#NAME?</v>
      </c>
      <c r="C11" s="16" t="e">
        <f ca="1">[1]!BexGetCellData("00O2TQ2O5Z7DPSFCWMDG4HA2G","00O2TQ2O5Z7DPSFHJ8Z5KV52N","DP_1")</f>
        <v>#NAME?</v>
      </c>
      <c r="D11" s="16" t="e">
        <f ca="1">[1]!BexGetCellData("00O2TQ2O5Z7DPSFCWMDG4HGE0","00O2TQ2O5Z7DPSFHJ8Z5KV52N","DP_1")</f>
        <v>#NAME?</v>
      </c>
      <c r="E11" s="16" t="e">
        <f ca="1">[1]!BexGetCellData("00O2TQ2O5Z7DPSFCWMDG4HMPK","00O2TQ2O5Z7DPSFHJ8Z5KV52N","DP_1")</f>
        <v>#NAME?</v>
      </c>
      <c r="F11" s="16" t="e">
        <f ca="1">[1]!BexGetCellData("00O2TQ2O5Z7DPSFCWMDG4HT14","00O2TQ2O5Z7DPSFHJ8Z5KV52N","DP_1")</f>
        <v>#NAME?</v>
      </c>
      <c r="G11" s="16" t="e">
        <f ca="1">[1]!BexGetCellData("00O2TQ2O5Z7DPSFCWMDG4HZCO","00O2TQ2O5Z7DPSFHJ8Z5KV52N","DP_1")</f>
        <v>#NAME?</v>
      </c>
    </row>
    <row r="12" spans="1:7" x14ac:dyDescent="0.2">
      <c r="A12" s="18" t="e">
        <f ca="1">[1]!BexGetCellData("","00O2TQ2O5Z7DTT007YNSBEE5R","DP_1")</f>
        <v>#NAME?</v>
      </c>
      <c r="B12" s="20" t="e">
        <f ca="1">[1]!BexGetCellData("00O2TQ2O5Z7DPSFCWMDG4H3QW","00O2TQ2O5Z7DTT007YNSBEE5R","DP_1")</f>
        <v>#NAME?</v>
      </c>
      <c r="C12" s="20" t="e">
        <f ca="1">[1]!BexGetCellData("00O2TQ2O5Z7DPSFCWMDG4HA2G","00O2TQ2O5Z7DTT007YNSBEE5R","DP_1")</f>
        <v>#NAME?</v>
      </c>
      <c r="D12" s="20" t="e">
        <f ca="1">[1]!BexGetCellData("00O2TQ2O5Z7DPSFCWMDG4HGE0","00O2TQ2O5Z7DTT007YNSBEE5R","DP_1")</f>
        <v>#NAME?</v>
      </c>
      <c r="E12" s="20" t="e">
        <f ca="1">[1]!BexGetCellData("00O2TQ2O5Z7DPSFCWMDG4HMPK","00O2TQ2O5Z7DTT007YNSBEE5R","DP_1")</f>
        <v>#NAME?</v>
      </c>
      <c r="F12" s="20" t="e">
        <f ca="1">[1]!BexGetCellData("00O2TQ2O5Z7DPSFCWMDG4HT14","00O2TQ2O5Z7DTT007YNSBEE5R","DP_1")</f>
        <v>#NAME?</v>
      </c>
      <c r="G12" s="16" t="e">
        <f ca="1">[1]!BexGetCellData("00O2TQ2O5Z7DPSFCWMDG4HZCO","00O2TQ2O5Z7DTT007YNSBEE5R","DP_1")</f>
        <v>#NAME?</v>
      </c>
    </row>
    <row r="13" spans="1:7" x14ac:dyDescent="0.2">
      <c r="A13" s="17" t="e">
        <f ca="1">[1]!BexGetCellData("","00O2TQ2O5Z7DPSFDOG3JEH5SU","DP_1")</f>
        <v>#NAME?</v>
      </c>
      <c r="B13" s="20" t="e">
        <f ca="1">[1]!BexGetCellData("00O2TQ2O5Z7DPSFCWMDG4H3QW","00O2TQ2O5Z7DPSFDOG3JEH5SU","DP_1")</f>
        <v>#NAME?</v>
      </c>
      <c r="C13" s="20" t="e">
        <f ca="1">[1]!BexGetCellData("00O2TQ2O5Z7DPSFCWMDG4HA2G","00O2TQ2O5Z7DPSFDOG3JEH5SU","DP_1")</f>
        <v>#NAME?</v>
      </c>
      <c r="D13" s="20" t="e">
        <f ca="1">[1]!BexGetCellData("00O2TQ2O5Z7DPSFCWMDG4HGE0","00O2TQ2O5Z7DPSFDOG3JEH5SU","DP_1")</f>
        <v>#NAME?</v>
      </c>
      <c r="E13" s="20" t="e">
        <f ca="1">[1]!BexGetCellData("00O2TQ2O5Z7DPSFCWMDG4HMPK","00O2TQ2O5Z7DPSFDOG3JEH5SU","DP_1")</f>
        <v>#NAME?</v>
      </c>
      <c r="F13" s="20" t="e">
        <f ca="1">[1]!BexGetCellData("00O2TQ2O5Z7DPSFCWMDG4HT14","00O2TQ2O5Z7DPSFDOG3JEH5SU","DP_1")</f>
        <v>#NAME?</v>
      </c>
      <c r="G13" s="20" t="e">
        <f ca="1">[1]!BexGetCellData("00O2TQ2O5Z7DPSFCWMDG4HZCO","00O2TQ2O5Z7DPSFDOG3JEH5SU","DP_1")</f>
        <v>#NAME?</v>
      </c>
    </row>
    <row r="14" spans="1:7" x14ac:dyDescent="0.2">
      <c r="A14" s="18" t="e">
        <f ca="1">[1]!BexGetCellData("","00O2TQ2O5Z7DTT00FOBCFJN0L","DP_1")</f>
        <v>#NAME?</v>
      </c>
      <c r="B14" s="16" t="e">
        <f ca="1">[1]!BexGetCellData("00O2TQ2O5Z7DPSFCWMDG4H3QW","00O2TQ2O5Z7DTT00FOBCFJN0L","DP_1")</f>
        <v>#NAME?</v>
      </c>
      <c r="C14" s="16" t="e">
        <f ca="1">[1]!BexGetCellData("00O2TQ2O5Z7DPSFCWMDG4HA2G","00O2TQ2O5Z7DTT00FOBCFJN0L","DP_1")</f>
        <v>#NAME?</v>
      </c>
      <c r="D14" s="16" t="e">
        <f ca="1">[1]!BexGetCellData("00O2TQ2O5Z7DPSFCWMDG4HGE0","00O2TQ2O5Z7DTT00FOBCFJN0L","DP_1")</f>
        <v>#NAME?</v>
      </c>
      <c r="E14" s="16" t="e">
        <f ca="1">[1]!BexGetCellData("00O2TQ2O5Z7DPSFCWMDG4HMPK","00O2TQ2O5Z7DTT00FOBCFJN0L","DP_1")</f>
        <v>#NAME?</v>
      </c>
      <c r="F14" s="16" t="e">
        <f ca="1">[1]!BexGetCellData("00O2TQ2O5Z7DPSFCWMDG4HT14","00O2TQ2O5Z7DTT00FOBCFJN0L","DP_1")</f>
        <v>#NAME?</v>
      </c>
      <c r="G14" s="16" t="e">
        <f ca="1">[1]!BexGetCellData("00O2TQ2O5Z7DPSFCWMDG4HZCO","00O2TQ2O5Z7DTT00FOBCFJN0L","DP_1")</f>
        <v>#NAME?</v>
      </c>
    </row>
    <row r="15" spans="1:7" x14ac:dyDescent="0.2">
      <c r="A15" s="18" t="e">
        <f ca="1">[1]!BexGetCellData("","00O2TQ2O5Z7DTT00T1J4BBL2R","DP_1")</f>
        <v>#NAME?</v>
      </c>
      <c r="B15" s="20" t="e">
        <f ca="1">[1]!BexGetCellData("00O2TQ2O5Z7DPSFCWMDG4H3QW","00O2TQ2O5Z7DTT00T1J4BBL2R","DP_1")</f>
        <v>#NAME?</v>
      </c>
      <c r="C15" s="20" t="e">
        <f ca="1">[1]!BexGetCellData("00O2TQ2O5Z7DPSFCWMDG4HA2G","00O2TQ2O5Z7DTT00T1J4BBL2R","DP_1")</f>
        <v>#NAME?</v>
      </c>
      <c r="D15" s="20" t="e">
        <f ca="1">[1]!BexGetCellData("00O2TQ2O5Z7DPSFCWMDG4HGE0","00O2TQ2O5Z7DTT00T1J4BBL2R","DP_1")</f>
        <v>#NAME?</v>
      </c>
      <c r="E15" s="20" t="e">
        <f ca="1">[1]!BexGetCellData("00O2TQ2O5Z7DPSFCWMDG4HMPK","00O2TQ2O5Z7DTT00T1J4BBL2R","DP_1")</f>
        <v>#NAME?</v>
      </c>
      <c r="F15" s="20" t="e">
        <f ca="1">[1]!BexGetCellData("00O2TQ2O5Z7DPSFCWMDG4HT14","00O2TQ2O5Z7DTT00T1J4BBL2R","DP_1")</f>
        <v>#NAME?</v>
      </c>
      <c r="G15" s="20" t="e">
        <f ca="1">[1]!BexGetCellData("00O2TQ2O5Z7DPSFCWMDG4HZCO","00O2TQ2O5Z7DTT00T1J4BBL2R","DP_1")</f>
        <v>#NAME?</v>
      </c>
    </row>
    <row r="16" spans="1:7" x14ac:dyDescent="0.2">
      <c r="A16" s="18" t="e">
        <f ca="1">[1]!BexGetCellData("","00O2TQ2O5Z7DTT00T1J4BBER7","DP_1")</f>
        <v>#NAME?</v>
      </c>
      <c r="B16" s="16" t="e">
        <f ca="1">[1]!BexGetCellData("00O2TQ2O5Z7DPSFCWMDG4H3QW","00O2TQ2O5Z7DTT00T1J4BBER7","DP_1")</f>
        <v>#NAME?</v>
      </c>
      <c r="C16" s="16" t="e">
        <f ca="1">[1]!BexGetCellData("00O2TQ2O5Z7DPSFCWMDG4HA2G","00O2TQ2O5Z7DTT00T1J4BBER7","DP_1")</f>
        <v>#NAME?</v>
      </c>
      <c r="D16" s="16" t="e">
        <f ca="1">[1]!BexGetCellData("00O2TQ2O5Z7DPSFCWMDG4HGE0","00O2TQ2O5Z7DTT00T1J4BBER7","DP_1")</f>
        <v>#NAME?</v>
      </c>
      <c r="E16" s="16" t="e">
        <f ca="1">[1]!BexGetCellData("00O2TQ2O5Z7DPSFCWMDG4HMPK","00O2TQ2O5Z7DTT00T1J4BBER7","DP_1")</f>
        <v>#NAME?</v>
      </c>
      <c r="F16" s="16" t="e">
        <f ca="1">[1]!BexGetCellData("00O2TQ2O5Z7DPSFCWMDG4HT14","00O2TQ2O5Z7DTT00T1J4BBER7","DP_1")</f>
        <v>#NAME?</v>
      </c>
      <c r="G16" s="16" t="e">
        <f ca="1">[1]!BexGetCellData("00O2TQ2O5Z7DPSFCWMDG4HZCO","00O2TQ2O5Z7DTT00T1J4BBER7","DP_1")</f>
        <v>#NAME?</v>
      </c>
    </row>
    <row r="17" spans="1:7" x14ac:dyDescent="0.2">
      <c r="A17" s="19" t="e">
        <f ca="1">[1]!BexGetCellData("","00O2TQ2O5Z7DTT00T1J4BBREB","DP_1")</f>
        <v>#NAME?</v>
      </c>
      <c r="B17" s="16" t="e">
        <f ca="1">[1]!BexGetCellData("00O2TQ2O5Z7DPSFCWMDG4H3QW","00O2TQ2O5Z7DTT00T1J4BBREB","DP_1")</f>
        <v>#NAME?</v>
      </c>
      <c r="C17" s="16" t="e">
        <f ca="1">[1]!BexGetCellData("00O2TQ2O5Z7DPSFCWMDG4HA2G","00O2TQ2O5Z7DTT00T1J4BBREB","DP_1")</f>
        <v>#NAME?</v>
      </c>
      <c r="D17" s="16" t="e">
        <f ca="1">[1]!BexGetCellData("00O2TQ2O5Z7DPSFCWMDG4HGE0","00O2TQ2O5Z7DTT00T1J4BBREB","DP_1")</f>
        <v>#NAME?</v>
      </c>
      <c r="E17" s="16" t="e">
        <f ca="1">[1]!BexGetCellData("00O2TQ2O5Z7DPSFCWMDG4HMPK","00O2TQ2O5Z7DTT00T1J4BBREB","DP_1")</f>
        <v>#NAME?</v>
      </c>
      <c r="F17" s="16" t="e">
        <f ca="1">[1]!BexGetCellData("00O2TQ2O5Z7DPSFCWMDG4HT14","00O2TQ2O5Z7DTT00T1J4BBREB","DP_1")</f>
        <v>#NAME?</v>
      </c>
      <c r="G17" s="16" t="e">
        <f ca="1">[1]!BexGetCellData("00O2TQ2O5Z7DPSFCWMDG4HZCO","00O2TQ2O5Z7DTT00T1J4BBREB","DP_1")</f>
        <v>#NAME?</v>
      </c>
    </row>
    <row r="18" spans="1:7" x14ac:dyDescent="0.2">
      <c r="A18" s="19" t="e">
        <f ca="1">[1]!BexGetCellData("","00O2TQ2O5Z7DTT00T1J4BBXPV","DP_1")</f>
        <v>#NAME?</v>
      </c>
      <c r="B18" s="16" t="e">
        <f ca="1">[1]!BexGetCellData("00O2TQ2O5Z7DPSFCWMDG4H3QW","00O2TQ2O5Z7DTT00T1J4BBXPV","DP_1")</f>
        <v>#NAME?</v>
      </c>
      <c r="C18" s="16" t="e">
        <f ca="1">[1]!BexGetCellData("00O2TQ2O5Z7DPSFCWMDG4HA2G","00O2TQ2O5Z7DTT00T1J4BBXPV","DP_1")</f>
        <v>#NAME?</v>
      </c>
      <c r="D18" s="16" t="e">
        <f ca="1">[1]!BexGetCellData("00O2TQ2O5Z7DPSFCWMDG4HGE0","00O2TQ2O5Z7DTT00T1J4BBXPV","DP_1")</f>
        <v>#NAME?</v>
      </c>
      <c r="E18" s="16" t="e">
        <f ca="1">[1]!BexGetCellData("00O2TQ2O5Z7DPSFCWMDG4HMPK","00O2TQ2O5Z7DTT00T1J4BBXPV","DP_1")</f>
        <v>#NAME?</v>
      </c>
      <c r="F18" s="16" t="e">
        <f ca="1">[1]!BexGetCellData("00O2TQ2O5Z7DPSFCWMDG4HT14","00O2TQ2O5Z7DTT00T1J4BBXPV","DP_1")</f>
        <v>#NAME?</v>
      </c>
      <c r="G18" s="16" t="e">
        <f ca="1">[1]!BexGetCellData("00O2TQ2O5Z7DPSFCWMDG4HZCO","00O2TQ2O5Z7DTT00T1J4BBXPV","DP_1")</f>
        <v>#NAME?</v>
      </c>
    </row>
    <row r="19" spans="1:7" x14ac:dyDescent="0.2">
      <c r="A19" s="18" t="e">
        <f ca="1">[1]!BexGetCellData("","00O2TQ2O5Z7DTT01BJKIYVFL9","DP_1")</f>
        <v>#NAME?</v>
      </c>
      <c r="B19" s="16" t="e">
        <f ca="1">[1]!BexGetCellData("00O2TQ2O5Z7DPSFCWMDG4H3QW","00O2TQ2O5Z7DTT01BJKIYVFL9","DP_1")</f>
        <v>#NAME?</v>
      </c>
      <c r="C19" s="16" t="e">
        <f ca="1">[1]!BexGetCellData("00O2TQ2O5Z7DPSFCWMDG4HA2G","00O2TQ2O5Z7DTT01BJKIYVFL9","DP_1")</f>
        <v>#NAME?</v>
      </c>
      <c r="D19" s="16" t="e">
        <f ca="1">[1]!BexGetCellData("00O2TQ2O5Z7DPSFCWMDG4HGE0","00O2TQ2O5Z7DTT01BJKIYVFL9","DP_1")</f>
        <v>#NAME?</v>
      </c>
      <c r="E19" s="16" t="e">
        <f ca="1">[1]!BexGetCellData("00O2TQ2O5Z7DPSFCWMDG4HMPK","00O2TQ2O5Z7DTT01BJKIYVFL9","DP_1")</f>
        <v>#NAME?</v>
      </c>
      <c r="F19" s="16" t="e">
        <f ca="1">[1]!BexGetCellData("00O2TQ2O5Z7DPSFCWMDG4HT14","00O2TQ2O5Z7DTT01BJKIYVFL9","DP_1")</f>
        <v>#NAME?</v>
      </c>
      <c r="G19" s="16" t="e">
        <f ca="1">[1]!BexGetCellData("00O2TQ2O5Z7DPSFCWMDG4HZCO","00O2TQ2O5Z7DTT01BJKIYVFL9","DP_1")</f>
        <v>#NAME?</v>
      </c>
    </row>
    <row r="20" spans="1:7" x14ac:dyDescent="0.2">
      <c r="A20" s="18" t="e">
        <f ca="1">[1]!BexGetCellData("","00O2TQ2O5Z7DPSFDUBTEGG7FT","DP_1")</f>
        <v>#NAME?</v>
      </c>
      <c r="B20" s="16" t="e">
        <f ca="1">[1]!BexGetCellData("00O2TQ2O5Z7DPSFCWMDG4H3QW","00O2TQ2O5Z7DPSFDUBTEGG7FT","DP_1")</f>
        <v>#NAME?</v>
      </c>
      <c r="C20" s="16" t="e">
        <f ca="1">[1]!BexGetCellData("00O2TQ2O5Z7DPSFCWMDG4HA2G","00O2TQ2O5Z7DPSFDUBTEGG7FT","DP_1")</f>
        <v>#NAME?</v>
      </c>
      <c r="D20" s="16" t="e">
        <f ca="1">[1]!BexGetCellData("00O2TQ2O5Z7DPSFCWMDG4HGE0","00O2TQ2O5Z7DPSFDUBTEGG7FT","DP_1")</f>
        <v>#NAME?</v>
      </c>
      <c r="E20" s="16" t="e">
        <f ca="1">[1]!BexGetCellData("00O2TQ2O5Z7DPSFCWMDG4HMPK","00O2TQ2O5Z7DPSFDUBTEGG7FT","DP_1")</f>
        <v>#NAME?</v>
      </c>
      <c r="F20" s="16" t="e">
        <f ca="1">[1]!BexGetCellData("00O2TQ2O5Z7DPSFCWMDG4HT14","00O2TQ2O5Z7DPSFDUBTEGG7FT","DP_1")</f>
        <v>#NAME?</v>
      </c>
      <c r="G20" s="16" t="e">
        <f ca="1">[1]!BexGetCellData("00O2TQ2O5Z7DPSFCWMDG4HZCO","00O2TQ2O5Z7DPSFDUBTEGG7FT","DP_1")</f>
        <v>#NAME?</v>
      </c>
    </row>
    <row r="21" spans="1:7" x14ac:dyDescent="0.2">
      <c r="A21" s="19" t="e">
        <f ca="1">[1]!BexGetCellData("","00O2TQ2O5Z7DPSFG8TQENM21E","DP_1")</f>
        <v>#NAME?</v>
      </c>
      <c r="B21" s="16" t="e">
        <f ca="1">[1]!BexGetCellData("00O2TQ2O5Z7DPSFCWMDG4H3QW","00O2TQ2O5Z7DPSFG8TQENM21E","DP_1")</f>
        <v>#NAME?</v>
      </c>
      <c r="C21" s="16" t="e">
        <f ca="1">[1]!BexGetCellData("00O2TQ2O5Z7DPSFCWMDG4HA2G","00O2TQ2O5Z7DPSFG8TQENM21E","DP_1")</f>
        <v>#NAME?</v>
      </c>
      <c r="D21" s="16" t="e">
        <f ca="1">[1]!BexGetCellData("00O2TQ2O5Z7DPSFCWMDG4HGE0","00O2TQ2O5Z7DPSFG8TQENM21E","DP_1")</f>
        <v>#NAME?</v>
      </c>
      <c r="E21" s="16" t="e">
        <f ca="1">[1]!BexGetCellData("00O2TQ2O5Z7DPSFCWMDG4HMPK","00O2TQ2O5Z7DPSFG8TQENM21E","DP_1")</f>
        <v>#NAME?</v>
      </c>
      <c r="F21" s="16" t="e">
        <f ca="1">[1]!BexGetCellData("00O2TQ2O5Z7DPSFCWMDG4HT14","00O2TQ2O5Z7DPSFG8TQENM21E","DP_1")</f>
        <v>#NAME?</v>
      </c>
      <c r="G21" s="16" t="e">
        <f ca="1">[1]!BexGetCellData("00O2TQ2O5Z7DPSFCWMDG4HZCO","00O2TQ2O5Z7DPSFG8TQENM21E","DP_1")</f>
        <v>#NAME?</v>
      </c>
    </row>
    <row r="22" spans="1:7" x14ac:dyDescent="0.2">
      <c r="A22" s="19" t="e">
        <f ca="1">[1]!BexGetCellData("","00O2TQ2O5Z7DPSFG8TQENM8CY","DP_1")</f>
        <v>#NAME?</v>
      </c>
      <c r="B22" s="16" t="e">
        <f ca="1">[1]!BexGetCellData("00O2TQ2O5Z7DPSFCWMDG4H3QW","00O2TQ2O5Z7DPSFG8TQENM8CY","DP_1")</f>
        <v>#NAME?</v>
      </c>
      <c r="C22" s="16" t="e">
        <f ca="1">[1]!BexGetCellData("00O2TQ2O5Z7DPSFCWMDG4HA2G","00O2TQ2O5Z7DPSFG8TQENM8CY","DP_1")</f>
        <v>#NAME?</v>
      </c>
      <c r="D22" s="16" t="e">
        <f ca="1">[1]!BexGetCellData("00O2TQ2O5Z7DPSFCWMDG4HGE0","00O2TQ2O5Z7DPSFG8TQENM8CY","DP_1")</f>
        <v>#NAME?</v>
      </c>
      <c r="E22" s="16" t="e">
        <f ca="1">[1]!BexGetCellData("00O2TQ2O5Z7DPSFCWMDG4HMPK","00O2TQ2O5Z7DPSFG8TQENM8CY","DP_1")</f>
        <v>#NAME?</v>
      </c>
      <c r="F22" s="16" t="e">
        <f ca="1">[1]!BexGetCellData("00O2TQ2O5Z7DPSFCWMDG4HT14","00O2TQ2O5Z7DPSFG8TQENM8CY","DP_1")</f>
        <v>#NAME?</v>
      </c>
      <c r="G22" s="16" t="e">
        <f ca="1">[1]!BexGetCellData("00O2TQ2O5Z7DPSFCWMDG4HZCO","00O2TQ2O5Z7DPSFG8TQENM8CY","DP_1")</f>
        <v>#NAME?</v>
      </c>
    </row>
    <row r="23" spans="1:7" x14ac:dyDescent="0.2">
      <c r="A23" s="18" t="e">
        <f ca="1">[1]!BexGetCellData("","00O2TQ2O5Z7DTT01BJKIYVLWT","DP_1")</f>
        <v>#NAME?</v>
      </c>
      <c r="B23" s="16" t="e">
        <f ca="1">[1]!BexGetCellData("00O2TQ2O5Z7DPSFCWMDG4H3QW","00O2TQ2O5Z7DTT01BJKIYVLWT","DP_1")</f>
        <v>#NAME?</v>
      </c>
      <c r="C23" s="16" t="e">
        <f ca="1">[1]!BexGetCellData("00O2TQ2O5Z7DPSFCWMDG4HA2G","00O2TQ2O5Z7DTT01BJKIYVLWT","DP_1")</f>
        <v>#NAME?</v>
      </c>
      <c r="D23" s="16" t="e">
        <f ca="1">[1]!BexGetCellData("00O2TQ2O5Z7DPSFCWMDG4HGE0","00O2TQ2O5Z7DTT01BJKIYVLWT","DP_1")</f>
        <v>#NAME?</v>
      </c>
      <c r="E23" s="16" t="e">
        <f ca="1">[1]!BexGetCellData("00O2TQ2O5Z7DPSFCWMDG4HMPK","00O2TQ2O5Z7DTT01BJKIYVLWT","DP_1")</f>
        <v>#NAME?</v>
      </c>
      <c r="F23" s="16" t="e">
        <f ca="1">[1]!BexGetCellData("00O2TQ2O5Z7DPSFCWMDG4HT14","00O2TQ2O5Z7DTT01BJKIYVLWT","DP_1")</f>
        <v>#NAME?</v>
      </c>
      <c r="G23" s="16" t="e">
        <f ca="1">[1]!BexGetCellData("00O2TQ2O5Z7DPSFCWMDG4HZCO","00O2TQ2O5Z7DTT01BJKIYVLWT","DP_1")</f>
        <v>#NAME?</v>
      </c>
    </row>
    <row r="24" spans="1:7" x14ac:dyDescent="0.2">
      <c r="A24" s="17" t="e">
        <f ca="1">[1]!BexGetCellData("","00O2TQ2O5Z7DPSFM7Q98ICB76","DP_1")</f>
        <v>#NAME?</v>
      </c>
      <c r="B24" s="20" t="e">
        <f ca="1">[1]!BexGetCellData("00O2TQ2O5Z7DPSFCWMDG4H3QW","00O2TQ2O5Z7DPSFM7Q98ICB76","DP_1")</f>
        <v>#NAME?</v>
      </c>
      <c r="C24" s="20" t="e">
        <f ca="1">[1]!BexGetCellData("00O2TQ2O5Z7DPSFCWMDG4HA2G","00O2TQ2O5Z7DPSFM7Q98ICB76","DP_1")</f>
        <v>#NAME?</v>
      </c>
      <c r="D24" s="20" t="e">
        <f ca="1">[1]!BexGetCellData("00O2TQ2O5Z7DPSFCWMDG4HGE0","00O2TQ2O5Z7DPSFM7Q98ICB76","DP_1")</f>
        <v>#NAME?</v>
      </c>
      <c r="E24" s="20" t="e">
        <f ca="1">[1]!BexGetCellData("00O2TQ2O5Z7DPSFCWMDG4HMPK","00O2TQ2O5Z7DPSFM7Q98ICB76","DP_1")</f>
        <v>#NAME?</v>
      </c>
      <c r="F24" s="20" t="e">
        <f ca="1">[1]!BexGetCellData("00O2TQ2O5Z7DPSFCWMDG4HT14","00O2TQ2O5Z7DPSFM7Q98ICB76","DP_1")</f>
        <v>#NAME?</v>
      </c>
      <c r="G24" s="20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45E6C2-0C19-4382-9653-4CE0C9A4512F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SAR</cp:lastModifiedBy>
  <cp:lastPrinted>2021-07-30T23:46:37Z</cp:lastPrinted>
  <dcterms:created xsi:type="dcterms:W3CDTF">2017-07-25T20:59:38Z</dcterms:created>
  <dcterms:modified xsi:type="dcterms:W3CDTF">2021-07-30T23:46:46Z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